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slicers/slicer3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sesibahia-my.sharepoint.com/personal/leonardo_simoes_fbter_org_br/Documents/centro_comp/opendss/alimentadores/"/>
    </mc:Choice>
  </mc:AlternateContent>
  <xr:revisionPtr revIDLastSave="5629" documentId="8_{B08A7373-42F2-4EFB-B301-3143B79EEED2}" xr6:coauthVersionLast="47" xr6:coauthVersionMax="47" xr10:uidLastSave="{ED0AADBB-E071-48CB-93D7-A16FF19041FC}"/>
  <bookViews>
    <workbookView xWindow="-108" yWindow="-108" windowWidth="23256" windowHeight="12456" tabRatio="631" xr2:uid="{5005457B-D8DB-4FAB-A7D9-8CEE50E1E9DD}"/>
  </bookViews>
  <sheets>
    <sheet name="DASHBOARD" sheetId="4" r:id="rId1"/>
    <sheet name="system" sheetId="7" state="hidden" r:id="rId2"/>
    <sheet name="textos" sheetId="14" state="hidden" r:id="rId3"/>
    <sheet name="imagens" sheetId="15" state="hidden" r:id="rId4"/>
    <sheet name="Fv" sheetId="16" state="hidden" r:id="rId5"/>
    <sheet name="dynamics" sheetId="10" state="hidden" r:id="rId6"/>
    <sheet name="system_fv" sheetId="17" state="hidden" r:id="rId7"/>
    <sheet name="13_bus" sheetId="2" state="hidden" r:id="rId8"/>
    <sheet name="34_bus" sheetId="3" state="hidden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imagem">INDEX(imagens!$C$2:$C$5,MATCH(imagens!$G$2,imagens!$A$2:$A$4,0))</definedName>
    <definedName name="Imagem2">IF(imagens!$H$2="Cenário Base",IF(imagens!$G$2="IEEE 13 barras",imagens!$C$2,imagens!$C$4),IF(imagens!$G$2="IEEE 13 barras",imagens!$C$3,imagens!$C$5))</definedName>
    <definedName name="SegmentaçãodeDados_Alimentador">#N/A</definedName>
    <definedName name="SegmentaçãodeDados_Alimentador1">#N/A</definedName>
    <definedName name="SegmentaçãodeDados_Alimentador2">#N/A</definedName>
    <definedName name="SegmentaçãodeDados_Cenário">#N/A</definedName>
    <definedName name="SegmentaçãodeDados_Cenário2">#N/A</definedName>
    <definedName name="SegmentaçãodeDados_Variável">#N/A</definedName>
  </definedNames>
  <calcPr calcId="191029"/>
  <pivotCaches>
    <pivotCache cacheId="17" r:id="rId24"/>
    <pivotCache cacheId="23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61" i="17" l="1"/>
  <c r="B960" i="17"/>
  <c r="B959" i="17"/>
  <c r="B958" i="17"/>
  <c r="B957" i="17"/>
  <c r="B956" i="17"/>
  <c r="B955" i="17"/>
  <c r="B954" i="17"/>
  <c r="B953" i="17"/>
  <c r="B952" i="17"/>
  <c r="B951" i="17"/>
  <c r="B950" i="17"/>
  <c r="B949" i="17"/>
  <c r="B948" i="17"/>
  <c r="B947" i="17"/>
  <c r="B946" i="17"/>
  <c r="B945" i="17"/>
  <c r="B944" i="17"/>
  <c r="B943" i="17"/>
  <c r="B942" i="17"/>
  <c r="B941" i="17"/>
  <c r="B940" i="17"/>
  <c r="B939" i="17"/>
  <c r="B938" i="17"/>
  <c r="B937" i="17"/>
  <c r="B936" i="17"/>
  <c r="B935" i="17"/>
  <c r="B934" i="17"/>
  <c r="B933" i="17"/>
  <c r="B932" i="17"/>
  <c r="B931" i="17"/>
  <c r="B930" i="17"/>
  <c r="B929" i="17"/>
  <c r="B928" i="17"/>
  <c r="B927" i="17"/>
  <c r="B926" i="17"/>
  <c r="B925" i="17"/>
  <c r="B924" i="17"/>
  <c r="B923" i="17"/>
  <c r="B922" i="17"/>
  <c r="B921" i="17"/>
  <c r="B920" i="17"/>
  <c r="B919" i="17"/>
  <c r="B918" i="17"/>
  <c r="B917" i="17"/>
  <c r="B916" i="17"/>
  <c r="B915" i="17"/>
  <c r="B914" i="17"/>
  <c r="B913" i="17"/>
  <c r="B912" i="17"/>
  <c r="B911" i="17"/>
  <c r="B910" i="17"/>
  <c r="B909" i="17"/>
  <c r="B908" i="17"/>
  <c r="B907" i="17"/>
  <c r="B906" i="17"/>
  <c r="B905" i="17"/>
  <c r="B904" i="17"/>
  <c r="B903" i="17"/>
  <c r="B902" i="17"/>
  <c r="B901" i="17"/>
  <c r="B900" i="17"/>
  <c r="B899" i="17"/>
  <c r="B898" i="17"/>
  <c r="B897" i="17"/>
  <c r="B896" i="17"/>
  <c r="B895" i="17"/>
  <c r="B894" i="17"/>
  <c r="B893" i="17"/>
  <c r="B892" i="17"/>
  <c r="B891" i="17"/>
  <c r="B890" i="17"/>
  <c r="B889" i="17"/>
  <c r="B888" i="17"/>
  <c r="B887" i="17"/>
  <c r="B886" i="17"/>
  <c r="B885" i="17"/>
  <c r="B884" i="17"/>
  <c r="B883" i="17"/>
  <c r="B882" i="17"/>
  <c r="B881" i="17"/>
  <c r="B880" i="17"/>
  <c r="B879" i="17"/>
  <c r="B878" i="17"/>
  <c r="B877" i="17"/>
  <c r="B876" i="17"/>
  <c r="B875" i="17"/>
  <c r="B874" i="17"/>
  <c r="B873" i="17"/>
  <c r="B872" i="17"/>
  <c r="B871" i="17"/>
  <c r="B870" i="17"/>
  <c r="B869" i="17"/>
  <c r="B868" i="17"/>
  <c r="B867" i="17"/>
  <c r="B866" i="17"/>
  <c r="B865" i="17"/>
  <c r="B864" i="17"/>
  <c r="B863" i="17"/>
  <c r="B862" i="17"/>
  <c r="B861" i="17"/>
  <c r="B860" i="17"/>
  <c r="B859" i="17"/>
  <c r="B858" i="17"/>
  <c r="B857" i="17"/>
  <c r="B856" i="17"/>
  <c r="B855" i="17"/>
  <c r="B854" i="17"/>
  <c r="B853" i="17"/>
  <c r="B852" i="17"/>
  <c r="B851" i="17"/>
  <c r="B850" i="17"/>
  <c r="B849" i="17"/>
  <c r="B848" i="17"/>
  <c r="B847" i="17"/>
  <c r="B846" i="17"/>
  <c r="B845" i="17"/>
  <c r="B844" i="17"/>
  <c r="B843" i="17"/>
  <c r="B842" i="17"/>
  <c r="B841" i="17"/>
  <c r="B840" i="17"/>
  <c r="B839" i="17"/>
  <c r="B838" i="17"/>
  <c r="B837" i="17"/>
  <c r="B836" i="17"/>
  <c r="B835" i="17"/>
  <c r="B834" i="17"/>
  <c r="B833" i="17"/>
  <c r="B832" i="17"/>
  <c r="B831" i="17"/>
  <c r="B830" i="17"/>
  <c r="B829" i="17"/>
  <c r="B828" i="17"/>
  <c r="B827" i="17"/>
  <c r="B826" i="17"/>
  <c r="B825" i="17"/>
  <c r="B824" i="17"/>
  <c r="B823" i="17"/>
  <c r="B822" i="17"/>
  <c r="B821" i="17"/>
  <c r="B820" i="17"/>
  <c r="B819" i="17"/>
  <c r="B818" i="17"/>
  <c r="B817" i="17"/>
  <c r="B816" i="17"/>
  <c r="B815" i="17"/>
  <c r="B814" i="17"/>
  <c r="B813" i="17"/>
  <c r="B812" i="17"/>
  <c r="B811" i="17"/>
  <c r="B810" i="17"/>
  <c r="B809" i="17"/>
  <c r="B808" i="17"/>
  <c r="B807" i="17"/>
  <c r="B806" i="17"/>
  <c r="B805" i="17"/>
  <c r="B804" i="17"/>
  <c r="B803" i="17"/>
  <c r="B802" i="17"/>
  <c r="B801" i="17"/>
  <c r="B800" i="17"/>
  <c r="B799" i="17"/>
  <c r="B798" i="17"/>
  <c r="B797" i="17"/>
  <c r="B796" i="17"/>
  <c r="B795" i="17"/>
  <c r="B794" i="17"/>
  <c r="B793" i="17"/>
  <c r="B792" i="17"/>
  <c r="B791" i="17"/>
  <c r="B790" i="17"/>
  <c r="B789" i="17"/>
  <c r="B788" i="17"/>
  <c r="B787" i="17"/>
  <c r="B786" i="17"/>
  <c r="B785" i="17"/>
  <c r="B784" i="17"/>
  <c r="B783" i="17"/>
  <c r="B782" i="17"/>
  <c r="B781" i="17"/>
  <c r="B780" i="17"/>
  <c r="B779" i="17"/>
  <c r="B778" i="17"/>
  <c r="B777" i="17"/>
  <c r="B776" i="17"/>
  <c r="B775" i="17"/>
  <c r="B774" i="17"/>
  <c r="B773" i="17"/>
  <c r="B772" i="17"/>
  <c r="B771" i="17"/>
  <c r="B770" i="17"/>
  <c r="B769" i="17"/>
  <c r="B768" i="17"/>
  <c r="B767" i="17"/>
  <c r="B766" i="17"/>
  <c r="B765" i="17"/>
  <c r="B764" i="17"/>
  <c r="B763" i="17"/>
  <c r="B762" i="17"/>
  <c r="B761" i="17"/>
  <c r="B760" i="17"/>
  <c r="B759" i="17"/>
  <c r="B758" i="17"/>
  <c r="B757" i="17"/>
  <c r="B756" i="17"/>
  <c r="B755" i="17"/>
  <c r="B754" i="17"/>
  <c r="B753" i="17"/>
  <c r="B752" i="17"/>
  <c r="B751" i="17"/>
  <c r="B750" i="17"/>
  <c r="B749" i="17"/>
  <c r="B748" i="17"/>
  <c r="B747" i="17"/>
  <c r="B746" i="17"/>
  <c r="B745" i="17"/>
  <c r="B744" i="17"/>
  <c r="B743" i="17"/>
  <c r="B742" i="17"/>
  <c r="B741" i="17"/>
  <c r="B740" i="17"/>
  <c r="B739" i="17"/>
  <c r="B738" i="17"/>
  <c r="B737" i="17"/>
  <c r="B736" i="17"/>
  <c r="B735" i="17"/>
  <c r="B734" i="17"/>
  <c r="B733" i="17"/>
  <c r="B732" i="17"/>
  <c r="B731" i="17"/>
  <c r="B730" i="17"/>
  <c r="B729" i="17"/>
  <c r="B728" i="17"/>
  <c r="B727" i="17"/>
  <c r="B726" i="17"/>
  <c r="B725" i="17"/>
  <c r="B724" i="17"/>
  <c r="B723" i="17"/>
  <c r="B722" i="17"/>
  <c r="B721" i="17"/>
  <c r="B720" i="17"/>
  <c r="B719" i="17"/>
  <c r="B718" i="17"/>
  <c r="B717" i="17"/>
  <c r="B716" i="17"/>
  <c r="B715" i="17"/>
  <c r="B714" i="17"/>
  <c r="B713" i="17"/>
  <c r="B712" i="17"/>
  <c r="B711" i="17"/>
  <c r="B710" i="17"/>
  <c r="B709" i="17"/>
  <c r="B708" i="17"/>
  <c r="B707" i="17"/>
  <c r="B706" i="17"/>
  <c r="B705" i="17"/>
  <c r="B704" i="17"/>
  <c r="B703" i="17"/>
  <c r="B702" i="17"/>
  <c r="B701" i="17"/>
  <c r="B700" i="17"/>
  <c r="B699" i="17"/>
  <c r="B698" i="17"/>
  <c r="B697" i="17"/>
  <c r="B696" i="17"/>
  <c r="B695" i="17"/>
  <c r="B694" i="17"/>
  <c r="B693" i="17"/>
  <c r="B692" i="17"/>
  <c r="B691" i="17"/>
  <c r="B690" i="17"/>
  <c r="B689" i="17"/>
  <c r="B688" i="17"/>
  <c r="B687" i="17"/>
  <c r="B686" i="17"/>
  <c r="B685" i="17"/>
  <c r="B684" i="17"/>
  <c r="B683" i="17"/>
  <c r="B682" i="17"/>
  <c r="B681" i="17"/>
  <c r="B680" i="17"/>
  <c r="B679" i="17"/>
  <c r="B678" i="17"/>
  <c r="B677" i="17"/>
  <c r="B676" i="17"/>
  <c r="B675" i="17"/>
  <c r="B674" i="17"/>
  <c r="B673" i="17"/>
  <c r="B672" i="17"/>
  <c r="B671" i="17"/>
  <c r="B670" i="17"/>
  <c r="B669" i="17"/>
  <c r="B668" i="17"/>
  <c r="B667" i="17"/>
  <c r="B666" i="17"/>
  <c r="B665" i="17"/>
  <c r="B664" i="17"/>
  <c r="B663" i="17"/>
  <c r="B662" i="17"/>
  <c r="B661" i="17"/>
  <c r="B660" i="17"/>
  <c r="B659" i="17"/>
  <c r="B658" i="17"/>
  <c r="B657" i="17"/>
  <c r="B656" i="17"/>
  <c r="B655" i="17"/>
  <c r="B654" i="17"/>
  <c r="B653" i="17"/>
  <c r="B652" i="17"/>
  <c r="B651" i="17"/>
  <c r="B650" i="17"/>
  <c r="B649" i="17"/>
  <c r="B648" i="17"/>
  <c r="B647" i="17"/>
  <c r="B646" i="17"/>
  <c r="B645" i="17"/>
  <c r="B644" i="17"/>
  <c r="B643" i="17"/>
  <c r="B642" i="17"/>
  <c r="B641" i="17"/>
  <c r="B640" i="17"/>
  <c r="B639" i="17"/>
  <c r="B638" i="17"/>
  <c r="B637" i="17"/>
  <c r="B636" i="17"/>
  <c r="B635" i="17"/>
  <c r="B634" i="17"/>
  <c r="B633" i="17"/>
  <c r="B632" i="17"/>
  <c r="B631" i="17"/>
  <c r="B630" i="17"/>
  <c r="B629" i="17"/>
  <c r="B628" i="17"/>
  <c r="B627" i="17"/>
  <c r="B626" i="17"/>
  <c r="B625" i="17"/>
  <c r="B624" i="17"/>
  <c r="B623" i="17"/>
  <c r="B622" i="17"/>
  <c r="B621" i="17"/>
  <c r="B620" i="17"/>
  <c r="B619" i="17"/>
  <c r="B618" i="17"/>
  <c r="B617" i="17"/>
  <c r="B616" i="17"/>
  <c r="B615" i="17"/>
  <c r="B614" i="17"/>
  <c r="B613" i="17"/>
  <c r="B612" i="17"/>
  <c r="B611" i="17"/>
  <c r="B610" i="17"/>
  <c r="B609" i="17"/>
  <c r="B608" i="17"/>
  <c r="B607" i="17"/>
  <c r="B606" i="17"/>
  <c r="B605" i="17"/>
  <c r="B604" i="17"/>
  <c r="B603" i="17"/>
  <c r="B602" i="17"/>
  <c r="B601" i="17"/>
  <c r="B600" i="17"/>
  <c r="B599" i="17"/>
  <c r="B598" i="17"/>
  <c r="B597" i="17"/>
  <c r="B596" i="17"/>
  <c r="B595" i="17"/>
  <c r="B594" i="17"/>
  <c r="B593" i="17"/>
  <c r="B592" i="17"/>
  <c r="B591" i="17"/>
  <c r="B590" i="17"/>
  <c r="B589" i="17"/>
  <c r="B588" i="17"/>
  <c r="B587" i="17"/>
  <c r="B586" i="17"/>
  <c r="B585" i="17"/>
  <c r="B584" i="17"/>
  <c r="B583" i="17"/>
  <c r="B582" i="17"/>
  <c r="B581" i="17"/>
  <c r="B580" i="17"/>
  <c r="B579" i="17"/>
  <c r="B578" i="17"/>
  <c r="B577" i="17"/>
  <c r="B576" i="17"/>
  <c r="B575" i="17"/>
  <c r="B574" i="17"/>
  <c r="B573" i="17"/>
  <c r="B572" i="17"/>
  <c r="B571" i="17"/>
  <c r="B570" i="17"/>
  <c r="B569" i="17"/>
  <c r="B568" i="17"/>
  <c r="B567" i="17"/>
  <c r="B566" i="17"/>
  <c r="B565" i="17"/>
  <c r="B564" i="17"/>
  <c r="B563" i="17"/>
  <c r="B562" i="17"/>
  <c r="B561" i="17"/>
  <c r="B560" i="17"/>
  <c r="B559" i="17"/>
  <c r="B558" i="17"/>
  <c r="B557" i="17"/>
  <c r="B556" i="17"/>
  <c r="B555" i="17"/>
  <c r="B554" i="17"/>
  <c r="B553" i="17"/>
  <c r="B552" i="17"/>
  <c r="B551" i="17"/>
  <c r="B550" i="17"/>
  <c r="B549" i="17"/>
  <c r="B548" i="17"/>
  <c r="B547" i="17"/>
  <c r="B546" i="17"/>
  <c r="B545" i="17"/>
  <c r="B544" i="17"/>
  <c r="B543" i="17"/>
  <c r="B542" i="17"/>
  <c r="B541" i="17"/>
  <c r="B540" i="17"/>
  <c r="B539" i="17"/>
  <c r="B538" i="17"/>
  <c r="B537" i="17"/>
  <c r="B536" i="17"/>
  <c r="B535" i="17"/>
  <c r="B534" i="17"/>
  <c r="B533" i="17"/>
  <c r="B532" i="17"/>
  <c r="B531" i="17"/>
  <c r="B530" i="17"/>
  <c r="B529" i="17"/>
  <c r="B528" i="17"/>
  <c r="B527" i="17"/>
  <c r="B526" i="17"/>
  <c r="B525" i="17"/>
  <c r="B524" i="17"/>
  <c r="B523" i="17"/>
  <c r="B522" i="17"/>
  <c r="B521" i="17"/>
  <c r="B520" i="17"/>
  <c r="B519" i="17"/>
  <c r="B518" i="17"/>
  <c r="B517" i="17"/>
  <c r="B516" i="17"/>
  <c r="B515" i="17"/>
  <c r="B514" i="17"/>
  <c r="B513" i="17"/>
  <c r="B512" i="17"/>
  <c r="B511" i="17"/>
  <c r="B510" i="17"/>
  <c r="B509" i="17"/>
  <c r="B508" i="17"/>
  <c r="B507" i="17"/>
  <c r="B506" i="17"/>
  <c r="B505" i="17"/>
  <c r="B504" i="17"/>
  <c r="B503" i="17"/>
  <c r="B502" i="17"/>
  <c r="B501" i="17"/>
  <c r="B500" i="17"/>
  <c r="B499" i="17"/>
  <c r="B498" i="17"/>
  <c r="B497" i="17"/>
  <c r="B496" i="17"/>
  <c r="B495" i="17"/>
  <c r="B494" i="17"/>
  <c r="B493" i="17"/>
  <c r="B492" i="17"/>
  <c r="B491" i="17"/>
  <c r="B490" i="17"/>
  <c r="B489" i="17"/>
  <c r="B488" i="17"/>
  <c r="B487" i="17"/>
  <c r="B486" i="17"/>
  <c r="B485" i="17"/>
  <c r="B484" i="17"/>
  <c r="B483" i="17"/>
  <c r="B482" i="17"/>
  <c r="A39" i="16"/>
  <c r="B39" i="16"/>
  <c r="D491" i="17" s="1"/>
  <c r="C39" i="16"/>
  <c r="D515" i="17" s="1"/>
  <c r="D39" i="16"/>
  <c r="D539" i="17" s="1"/>
  <c r="E39" i="16"/>
  <c r="D563" i="17" s="1"/>
  <c r="F39" i="16"/>
  <c r="D587" i="17" s="1"/>
  <c r="G39" i="16"/>
  <c r="D611" i="17" s="1"/>
  <c r="H39" i="16"/>
  <c r="D635" i="17" s="1"/>
  <c r="I39" i="16"/>
  <c r="D659" i="17" s="1"/>
  <c r="J39" i="16"/>
  <c r="D683" i="17" s="1"/>
  <c r="K39" i="16"/>
  <c r="D707" i="17" s="1"/>
  <c r="L39" i="16"/>
  <c r="D731" i="17" s="1"/>
  <c r="M39" i="16"/>
  <c r="D755" i="17" s="1"/>
  <c r="N39" i="16"/>
  <c r="D779" i="17" s="1"/>
  <c r="O39" i="16"/>
  <c r="D803" i="17" s="1"/>
  <c r="P39" i="16"/>
  <c r="D827" i="17" s="1"/>
  <c r="Q39" i="16"/>
  <c r="D851" i="17" s="1"/>
  <c r="R39" i="16"/>
  <c r="D875" i="17" s="1"/>
  <c r="S39" i="16"/>
  <c r="D899" i="17" s="1"/>
  <c r="T39" i="16"/>
  <c r="D923" i="17" s="1"/>
  <c r="U39" i="16"/>
  <c r="D947" i="17" s="1"/>
  <c r="A40" i="16"/>
  <c r="B40" i="16"/>
  <c r="D492" i="17" s="1"/>
  <c r="C40" i="16"/>
  <c r="D516" i="17" s="1"/>
  <c r="D40" i="16"/>
  <c r="D540" i="17" s="1"/>
  <c r="E40" i="16"/>
  <c r="D564" i="17" s="1"/>
  <c r="F40" i="16"/>
  <c r="D588" i="17" s="1"/>
  <c r="G40" i="16"/>
  <c r="D612" i="17" s="1"/>
  <c r="H40" i="16"/>
  <c r="D636" i="17" s="1"/>
  <c r="I40" i="16"/>
  <c r="D660" i="17" s="1"/>
  <c r="J40" i="16"/>
  <c r="D684" i="17" s="1"/>
  <c r="K40" i="16"/>
  <c r="D708" i="17" s="1"/>
  <c r="L40" i="16"/>
  <c r="D732" i="17" s="1"/>
  <c r="M40" i="16"/>
  <c r="D756" i="17" s="1"/>
  <c r="N40" i="16"/>
  <c r="D780" i="17" s="1"/>
  <c r="O40" i="16"/>
  <c r="D804" i="17" s="1"/>
  <c r="P40" i="16"/>
  <c r="D828" i="17" s="1"/>
  <c r="Q40" i="16"/>
  <c r="D852" i="17" s="1"/>
  <c r="R40" i="16"/>
  <c r="D876" i="17" s="1"/>
  <c r="S40" i="16"/>
  <c r="D900" i="17" s="1"/>
  <c r="T40" i="16"/>
  <c r="D924" i="17" s="1"/>
  <c r="U40" i="16"/>
  <c r="D948" i="17" s="1"/>
  <c r="A41" i="16"/>
  <c r="B41" i="16"/>
  <c r="D493" i="17" s="1"/>
  <c r="C41" i="16"/>
  <c r="D517" i="17" s="1"/>
  <c r="D41" i="16"/>
  <c r="D541" i="17" s="1"/>
  <c r="E41" i="16"/>
  <c r="D565" i="17" s="1"/>
  <c r="F41" i="16"/>
  <c r="D589" i="17" s="1"/>
  <c r="G41" i="16"/>
  <c r="D613" i="17" s="1"/>
  <c r="H41" i="16"/>
  <c r="D637" i="17" s="1"/>
  <c r="I41" i="16"/>
  <c r="D661" i="17" s="1"/>
  <c r="J41" i="16"/>
  <c r="D685" i="17" s="1"/>
  <c r="K41" i="16"/>
  <c r="D709" i="17" s="1"/>
  <c r="L41" i="16"/>
  <c r="D733" i="17" s="1"/>
  <c r="M41" i="16"/>
  <c r="D757" i="17" s="1"/>
  <c r="N41" i="16"/>
  <c r="D781" i="17" s="1"/>
  <c r="O41" i="16"/>
  <c r="D805" i="17" s="1"/>
  <c r="P41" i="16"/>
  <c r="D829" i="17" s="1"/>
  <c r="Q41" i="16"/>
  <c r="D853" i="17" s="1"/>
  <c r="R41" i="16"/>
  <c r="D877" i="17" s="1"/>
  <c r="S41" i="16"/>
  <c r="D901" i="17" s="1"/>
  <c r="T41" i="16"/>
  <c r="D925" i="17" s="1"/>
  <c r="U41" i="16"/>
  <c r="D949" i="17" s="1"/>
  <c r="A42" i="16"/>
  <c r="B42" i="16"/>
  <c r="D494" i="17" s="1"/>
  <c r="C42" i="16"/>
  <c r="D518" i="17" s="1"/>
  <c r="D42" i="16"/>
  <c r="D542" i="17" s="1"/>
  <c r="E42" i="16"/>
  <c r="D566" i="17" s="1"/>
  <c r="F42" i="16"/>
  <c r="D590" i="17" s="1"/>
  <c r="G42" i="16"/>
  <c r="D614" i="17" s="1"/>
  <c r="H42" i="16"/>
  <c r="D638" i="17" s="1"/>
  <c r="I42" i="16"/>
  <c r="D662" i="17" s="1"/>
  <c r="J42" i="16"/>
  <c r="D686" i="17" s="1"/>
  <c r="K42" i="16"/>
  <c r="D710" i="17" s="1"/>
  <c r="L42" i="16"/>
  <c r="D734" i="17" s="1"/>
  <c r="M42" i="16"/>
  <c r="D758" i="17" s="1"/>
  <c r="N42" i="16"/>
  <c r="D782" i="17" s="1"/>
  <c r="O42" i="16"/>
  <c r="D806" i="17" s="1"/>
  <c r="P42" i="16"/>
  <c r="D830" i="17" s="1"/>
  <c r="Q42" i="16"/>
  <c r="D854" i="17" s="1"/>
  <c r="R42" i="16"/>
  <c r="D878" i="17" s="1"/>
  <c r="S42" i="16"/>
  <c r="D902" i="17" s="1"/>
  <c r="T42" i="16"/>
  <c r="D926" i="17" s="1"/>
  <c r="U42" i="16"/>
  <c r="D950" i="17" s="1"/>
  <c r="A43" i="16"/>
  <c r="B43" i="16"/>
  <c r="D495" i="17" s="1"/>
  <c r="C43" i="16"/>
  <c r="D519" i="17" s="1"/>
  <c r="D43" i="16"/>
  <c r="D543" i="17" s="1"/>
  <c r="E43" i="16"/>
  <c r="D567" i="17" s="1"/>
  <c r="F43" i="16"/>
  <c r="D591" i="17" s="1"/>
  <c r="G43" i="16"/>
  <c r="D615" i="17" s="1"/>
  <c r="H43" i="16"/>
  <c r="D639" i="17" s="1"/>
  <c r="I43" i="16"/>
  <c r="D663" i="17" s="1"/>
  <c r="J43" i="16"/>
  <c r="D687" i="17" s="1"/>
  <c r="K43" i="16"/>
  <c r="D711" i="17" s="1"/>
  <c r="L43" i="16"/>
  <c r="D735" i="17" s="1"/>
  <c r="M43" i="16"/>
  <c r="D759" i="17" s="1"/>
  <c r="N43" i="16"/>
  <c r="D783" i="17" s="1"/>
  <c r="O43" i="16"/>
  <c r="D807" i="17" s="1"/>
  <c r="P43" i="16"/>
  <c r="D831" i="17" s="1"/>
  <c r="Q43" i="16"/>
  <c r="D855" i="17" s="1"/>
  <c r="R43" i="16"/>
  <c r="D879" i="17" s="1"/>
  <c r="S43" i="16"/>
  <c r="D903" i="17" s="1"/>
  <c r="T43" i="16"/>
  <c r="D927" i="17" s="1"/>
  <c r="U43" i="16"/>
  <c r="D951" i="17" s="1"/>
  <c r="A44" i="16"/>
  <c r="B44" i="16"/>
  <c r="D496" i="17" s="1"/>
  <c r="C44" i="16"/>
  <c r="D520" i="17" s="1"/>
  <c r="D44" i="16"/>
  <c r="D544" i="17" s="1"/>
  <c r="E44" i="16"/>
  <c r="D568" i="17" s="1"/>
  <c r="F44" i="16"/>
  <c r="D592" i="17" s="1"/>
  <c r="G44" i="16"/>
  <c r="D616" i="17" s="1"/>
  <c r="H44" i="16"/>
  <c r="D640" i="17" s="1"/>
  <c r="I44" i="16"/>
  <c r="D664" i="17" s="1"/>
  <c r="J44" i="16"/>
  <c r="D688" i="17" s="1"/>
  <c r="K44" i="16"/>
  <c r="D712" i="17" s="1"/>
  <c r="L44" i="16"/>
  <c r="D736" i="17" s="1"/>
  <c r="M44" i="16"/>
  <c r="D760" i="17" s="1"/>
  <c r="N44" i="16"/>
  <c r="D784" i="17" s="1"/>
  <c r="O44" i="16"/>
  <c r="D808" i="17" s="1"/>
  <c r="P44" i="16"/>
  <c r="D832" i="17" s="1"/>
  <c r="Q44" i="16"/>
  <c r="D856" i="17" s="1"/>
  <c r="R44" i="16"/>
  <c r="D880" i="17" s="1"/>
  <c r="S44" i="16"/>
  <c r="D904" i="17" s="1"/>
  <c r="T44" i="16"/>
  <c r="D928" i="17" s="1"/>
  <c r="U44" i="16"/>
  <c r="D952" i="17" s="1"/>
  <c r="A45" i="16"/>
  <c r="B45" i="16"/>
  <c r="D497" i="17" s="1"/>
  <c r="C45" i="16"/>
  <c r="D521" i="17" s="1"/>
  <c r="D45" i="16"/>
  <c r="D545" i="17" s="1"/>
  <c r="E45" i="16"/>
  <c r="D569" i="17" s="1"/>
  <c r="F45" i="16"/>
  <c r="D593" i="17" s="1"/>
  <c r="G45" i="16"/>
  <c r="D617" i="17" s="1"/>
  <c r="H45" i="16"/>
  <c r="D641" i="17" s="1"/>
  <c r="I45" i="16"/>
  <c r="D665" i="17" s="1"/>
  <c r="J45" i="16"/>
  <c r="D689" i="17" s="1"/>
  <c r="K45" i="16"/>
  <c r="D713" i="17" s="1"/>
  <c r="L45" i="16"/>
  <c r="D737" i="17" s="1"/>
  <c r="M45" i="16"/>
  <c r="D761" i="17" s="1"/>
  <c r="N45" i="16"/>
  <c r="D785" i="17" s="1"/>
  <c r="O45" i="16"/>
  <c r="D809" i="17" s="1"/>
  <c r="P45" i="16"/>
  <c r="D833" i="17" s="1"/>
  <c r="Q45" i="16"/>
  <c r="D857" i="17" s="1"/>
  <c r="R45" i="16"/>
  <c r="D881" i="17" s="1"/>
  <c r="S45" i="16"/>
  <c r="D905" i="17" s="1"/>
  <c r="T45" i="16"/>
  <c r="D929" i="17" s="1"/>
  <c r="U45" i="16"/>
  <c r="D953" i="17" s="1"/>
  <c r="A46" i="16"/>
  <c r="B46" i="16"/>
  <c r="D498" i="17" s="1"/>
  <c r="C46" i="16"/>
  <c r="D522" i="17" s="1"/>
  <c r="D46" i="16"/>
  <c r="D546" i="17" s="1"/>
  <c r="E46" i="16"/>
  <c r="D570" i="17" s="1"/>
  <c r="F46" i="16"/>
  <c r="D594" i="17" s="1"/>
  <c r="G46" i="16"/>
  <c r="D618" i="17" s="1"/>
  <c r="H46" i="16"/>
  <c r="D642" i="17" s="1"/>
  <c r="I46" i="16"/>
  <c r="D666" i="17" s="1"/>
  <c r="J46" i="16"/>
  <c r="D690" i="17" s="1"/>
  <c r="K46" i="16"/>
  <c r="D714" i="17" s="1"/>
  <c r="L46" i="16"/>
  <c r="D738" i="17" s="1"/>
  <c r="M46" i="16"/>
  <c r="D762" i="17" s="1"/>
  <c r="N46" i="16"/>
  <c r="D786" i="17" s="1"/>
  <c r="O46" i="16"/>
  <c r="D810" i="17" s="1"/>
  <c r="P46" i="16"/>
  <c r="D834" i="17" s="1"/>
  <c r="Q46" i="16"/>
  <c r="D858" i="17" s="1"/>
  <c r="R46" i="16"/>
  <c r="D882" i="17" s="1"/>
  <c r="S46" i="16"/>
  <c r="D906" i="17" s="1"/>
  <c r="T46" i="16"/>
  <c r="D930" i="17" s="1"/>
  <c r="U46" i="16"/>
  <c r="D954" i="17" s="1"/>
  <c r="A47" i="16"/>
  <c r="B47" i="16"/>
  <c r="D499" i="17" s="1"/>
  <c r="C47" i="16"/>
  <c r="D523" i="17" s="1"/>
  <c r="D47" i="16"/>
  <c r="D547" i="17" s="1"/>
  <c r="E47" i="16"/>
  <c r="D571" i="17" s="1"/>
  <c r="F47" i="16"/>
  <c r="D595" i="17" s="1"/>
  <c r="G47" i="16"/>
  <c r="D619" i="17" s="1"/>
  <c r="H47" i="16"/>
  <c r="D643" i="17" s="1"/>
  <c r="I47" i="16"/>
  <c r="D667" i="17" s="1"/>
  <c r="J47" i="16"/>
  <c r="D691" i="17" s="1"/>
  <c r="K47" i="16"/>
  <c r="D715" i="17" s="1"/>
  <c r="L47" i="16"/>
  <c r="D739" i="17" s="1"/>
  <c r="M47" i="16"/>
  <c r="D763" i="17" s="1"/>
  <c r="N47" i="16"/>
  <c r="D787" i="17" s="1"/>
  <c r="O47" i="16"/>
  <c r="D811" i="17" s="1"/>
  <c r="P47" i="16"/>
  <c r="D835" i="17" s="1"/>
  <c r="Q47" i="16"/>
  <c r="D859" i="17" s="1"/>
  <c r="R47" i="16"/>
  <c r="D883" i="17" s="1"/>
  <c r="S47" i="16"/>
  <c r="D907" i="17" s="1"/>
  <c r="T47" i="16"/>
  <c r="D931" i="17" s="1"/>
  <c r="U47" i="16"/>
  <c r="D955" i="17" s="1"/>
  <c r="A48" i="16"/>
  <c r="B48" i="16"/>
  <c r="D500" i="17" s="1"/>
  <c r="C48" i="16"/>
  <c r="D524" i="17" s="1"/>
  <c r="D48" i="16"/>
  <c r="D548" i="17" s="1"/>
  <c r="E48" i="16"/>
  <c r="D572" i="17" s="1"/>
  <c r="F48" i="16"/>
  <c r="D596" i="17" s="1"/>
  <c r="G48" i="16"/>
  <c r="D620" i="17" s="1"/>
  <c r="H48" i="16"/>
  <c r="D644" i="17" s="1"/>
  <c r="I48" i="16"/>
  <c r="D668" i="17" s="1"/>
  <c r="J48" i="16"/>
  <c r="D692" i="17" s="1"/>
  <c r="K48" i="16"/>
  <c r="D716" i="17" s="1"/>
  <c r="L48" i="16"/>
  <c r="D740" i="17" s="1"/>
  <c r="M48" i="16"/>
  <c r="D764" i="17" s="1"/>
  <c r="N48" i="16"/>
  <c r="D788" i="17" s="1"/>
  <c r="O48" i="16"/>
  <c r="D812" i="17" s="1"/>
  <c r="P48" i="16"/>
  <c r="D836" i="17" s="1"/>
  <c r="Q48" i="16"/>
  <c r="D860" i="17" s="1"/>
  <c r="R48" i="16"/>
  <c r="D884" i="17" s="1"/>
  <c r="S48" i="16"/>
  <c r="D908" i="17" s="1"/>
  <c r="T48" i="16"/>
  <c r="D932" i="17" s="1"/>
  <c r="U48" i="16"/>
  <c r="D956" i="17" s="1"/>
  <c r="A49" i="16"/>
  <c r="B49" i="16"/>
  <c r="D501" i="17" s="1"/>
  <c r="C49" i="16"/>
  <c r="D525" i="17" s="1"/>
  <c r="D49" i="16"/>
  <c r="D549" i="17" s="1"/>
  <c r="E49" i="16"/>
  <c r="D573" i="17" s="1"/>
  <c r="F49" i="16"/>
  <c r="D597" i="17" s="1"/>
  <c r="G49" i="16"/>
  <c r="D621" i="17" s="1"/>
  <c r="H49" i="16"/>
  <c r="D645" i="17" s="1"/>
  <c r="I49" i="16"/>
  <c r="D669" i="17" s="1"/>
  <c r="J49" i="16"/>
  <c r="D693" i="17" s="1"/>
  <c r="K49" i="16"/>
  <c r="D717" i="17" s="1"/>
  <c r="L49" i="16"/>
  <c r="D741" i="17" s="1"/>
  <c r="M49" i="16"/>
  <c r="D765" i="17" s="1"/>
  <c r="N49" i="16"/>
  <c r="D789" i="17" s="1"/>
  <c r="O49" i="16"/>
  <c r="D813" i="17" s="1"/>
  <c r="P49" i="16"/>
  <c r="D837" i="17" s="1"/>
  <c r="Q49" i="16"/>
  <c r="D861" i="17" s="1"/>
  <c r="R49" i="16"/>
  <c r="D885" i="17" s="1"/>
  <c r="S49" i="16"/>
  <c r="D909" i="17" s="1"/>
  <c r="T49" i="16"/>
  <c r="D933" i="17" s="1"/>
  <c r="U49" i="16"/>
  <c r="D957" i="17" s="1"/>
  <c r="A50" i="16"/>
  <c r="B50" i="16"/>
  <c r="D502" i="17" s="1"/>
  <c r="C50" i="16"/>
  <c r="D526" i="17" s="1"/>
  <c r="D50" i="16"/>
  <c r="D550" i="17" s="1"/>
  <c r="E50" i="16"/>
  <c r="D574" i="17" s="1"/>
  <c r="F50" i="16"/>
  <c r="D598" i="17" s="1"/>
  <c r="G50" i="16"/>
  <c r="D622" i="17" s="1"/>
  <c r="H50" i="16"/>
  <c r="D646" i="17" s="1"/>
  <c r="I50" i="16"/>
  <c r="D670" i="17" s="1"/>
  <c r="J50" i="16"/>
  <c r="D694" i="17" s="1"/>
  <c r="K50" i="16"/>
  <c r="D718" i="17" s="1"/>
  <c r="L50" i="16"/>
  <c r="D742" i="17" s="1"/>
  <c r="M50" i="16"/>
  <c r="D766" i="17" s="1"/>
  <c r="N50" i="16"/>
  <c r="D790" i="17" s="1"/>
  <c r="O50" i="16"/>
  <c r="D814" i="17" s="1"/>
  <c r="P50" i="16"/>
  <c r="D838" i="17" s="1"/>
  <c r="Q50" i="16"/>
  <c r="D862" i="17" s="1"/>
  <c r="R50" i="16"/>
  <c r="D886" i="17" s="1"/>
  <c r="S50" i="16"/>
  <c r="D910" i="17" s="1"/>
  <c r="T50" i="16"/>
  <c r="D934" i="17" s="1"/>
  <c r="U50" i="16"/>
  <c r="D958" i="17" s="1"/>
  <c r="A51" i="16"/>
  <c r="B51" i="16"/>
  <c r="D503" i="17" s="1"/>
  <c r="C51" i="16"/>
  <c r="D527" i="17" s="1"/>
  <c r="D51" i="16"/>
  <c r="D551" i="17" s="1"/>
  <c r="E51" i="16"/>
  <c r="D575" i="17" s="1"/>
  <c r="F51" i="16"/>
  <c r="D599" i="17" s="1"/>
  <c r="G51" i="16"/>
  <c r="D623" i="17" s="1"/>
  <c r="H51" i="16"/>
  <c r="D647" i="17" s="1"/>
  <c r="I51" i="16"/>
  <c r="D671" i="17" s="1"/>
  <c r="J51" i="16"/>
  <c r="D695" i="17" s="1"/>
  <c r="K51" i="16"/>
  <c r="D719" i="17" s="1"/>
  <c r="L51" i="16"/>
  <c r="D743" i="17" s="1"/>
  <c r="M51" i="16"/>
  <c r="D767" i="17" s="1"/>
  <c r="N51" i="16"/>
  <c r="D791" i="17" s="1"/>
  <c r="O51" i="16"/>
  <c r="D815" i="17" s="1"/>
  <c r="P51" i="16"/>
  <c r="D839" i="17" s="1"/>
  <c r="Q51" i="16"/>
  <c r="D863" i="17" s="1"/>
  <c r="R51" i="16"/>
  <c r="D887" i="17" s="1"/>
  <c r="S51" i="16"/>
  <c r="D911" i="17" s="1"/>
  <c r="T51" i="16"/>
  <c r="D935" i="17" s="1"/>
  <c r="U51" i="16"/>
  <c r="D959" i="17" s="1"/>
  <c r="A52" i="16"/>
  <c r="B52" i="16"/>
  <c r="D504" i="17" s="1"/>
  <c r="C52" i="16"/>
  <c r="D528" i="17" s="1"/>
  <c r="D52" i="16"/>
  <c r="D552" i="17" s="1"/>
  <c r="E52" i="16"/>
  <c r="D576" i="17" s="1"/>
  <c r="F52" i="16"/>
  <c r="D600" i="17" s="1"/>
  <c r="G52" i="16"/>
  <c r="D624" i="17" s="1"/>
  <c r="H52" i="16"/>
  <c r="D648" i="17" s="1"/>
  <c r="I52" i="16"/>
  <c r="D672" i="17" s="1"/>
  <c r="J52" i="16"/>
  <c r="D696" i="17" s="1"/>
  <c r="K52" i="16"/>
  <c r="D720" i="17" s="1"/>
  <c r="L52" i="16"/>
  <c r="D744" i="17" s="1"/>
  <c r="M52" i="16"/>
  <c r="D768" i="17" s="1"/>
  <c r="N52" i="16"/>
  <c r="D792" i="17" s="1"/>
  <c r="O52" i="16"/>
  <c r="D816" i="17" s="1"/>
  <c r="P52" i="16"/>
  <c r="D840" i="17" s="1"/>
  <c r="Q52" i="16"/>
  <c r="D864" i="17" s="1"/>
  <c r="R52" i="16"/>
  <c r="D888" i="17" s="1"/>
  <c r="S52" i="16"/>
  <c r="D912" i="17" s="1"/>
  <c r="T52" i="16"/>
  <c r="D936" i="17" s="1"/>
  <c r="U52" i="16"/>
  <c r="D960" i="17" s="1"/>
  <c r="A53" i="16"/>
  <c r="B53" i="16"/>
  <c r="D505" i="17" s="1"/>
  <c r="C53" i="16"/>
  <c r="D529" i="17" s="1"/>
  <c r="D53" i="16"/>
  <c r="D553" i="17" s="1"/>
  <c r="E53" i="16"/>
  <c r="D577" i="17" s="1"/>
  <c r="F53" i="16"/>
  <c r="D601" i="17" s="1"/>
  <c r="G53" i="16"/>
  <c r="D625" i="17" s="1"/>
  <c r="H53" i="16"/>
  <c r="D649" i="17" s="1"/>
  <c r="I53" i="16"/>
  <c r="D673" i="17" s="1"/>
  <c r="J53" i="16"/>
  <c r="D697" i="17" s="1"/>
  <c r="K53" i="16"/>
  <c r="D721" i="17" s="1"/>
  <c r="L53" i="16"/>
  <c r="D745" i="17" s="1"/>
  <c r="M53" i="16"/>
  <c r="D769" i="17" s="1"/>
  <c r="N53" i="16"/>
  <c r="D793" i="17" s="1"/>
  <c r="O53" i="16"/>
  <c r="D817" i="17" s="1"/>
  <c r="P53" i="16"/>
  <c r="D841" i="17" s="1"/>
  <c r="Q53" i="16"/>
  <c r="D865" i="17" s="1"/>
  <c r="R53" i="16"/>
  <c r="D889" i="17" s="1"/>
  <c r="S53" i="16"/>
  <c r="D913" i="17" s="1"/>
  <c r="T53" i="16"/>
  <c r="D937" i="17" s="1"/>
  <c r="U53" i="16"/>
  <c r="D961" i="17" s="1"/>
  <c r="A30" i="16"/>
  <c r="B30" i="16"/>
  <c r="D482" i="17" s="1"/>
  <c r="C30" i="16"/>
  <c r="D506" i="17" s="1"/>
  <c r="D30" i="16"/>
  <c r="D530" i="17" s="1"/>
  <c r="E30" i="16"/>
  <c r="D554" i="17" s="1"/>
  <c r="F30" i="16"/>
  <c r="D578" i="17" s="1"/>
  <c r="G30" i="16"/>
  <c r="D602" i="17" s="1"/>
  <c r="H30" i="16"/>
  <c r="D626" i="17" s="1"/>
  <c r="I30" i="16"/>
  <c r="D650" i="17" s="1"/>
  <c r="J30" i="16"/>
  <c r="D674" i="17" s="1"/>
  <c r="K30" i="16"/>
  <c r="D698" i="17" s="1"/>
  <c r="L30" i="16"/>
  <c r="D722" i="17" s="1"/>
  <c r="M30" i="16"/>
  <c r="D746" i="17" s="1"/>
  <c r="N30" i="16"/>
  <c r="D770" i="17" s="1"/>
  <c r="O30" i="16"/>
  <c r="D794" i="17" s="1"/>
  <c r="P30" i="16"/>
  <c r="D818" i="17" s="1"/>
  <c r="Q30" i="16"/>
  <c r="D842" i="17" s="1"/>
  <c r="R30" i="16"/>
  <c r="D866" i="17" s="1"/>
  <c r="S30" i="16"/>
  <c r="D890" i="17" s="1"/>
  <c r="T30" i="16"/>
  <c r="D914" i="17" s="1"/>
  <c r="U30" i="16"/>
  <c r="D938" i="17" s="1"/>
  <c r="A31" i="16"/>
  <c r="B31" i="16"/>
  <c r="D483" i="17" s="1"/>
  <c r="C31" i="16"/>
  <c r="D507" i="17" s="1"/>
  <c r="D31" i="16"/>
  <c r="D531" i="17" s="1"/>
  <c r="E31" i="16"/>
  <c r="D555" i="17" s="1"/>
  <c r="F31" i="16"/>
  <c r="D579" i="17" s="1"/>
  <c r="G31" i="16"/>
  <c r="D603" i="17" s="1"/>
  <c r="H31" i="16"/>
  <c r="D627" i="17" s="1"/>
  <c r="I31" i="16"/>
  <c r="D651" i="17" s="1"/>
  <c r="J31" i="16"/>
  <c r="D675" i="17" s="1"/>
  <c r="K31" i="16"/>
  <c r="D699" i="17" s="1"/>
  <c r="L31" i="16"/>
  <c r="D723" i="17" s="1"/>
  <c r="M31" i="16"/>
  <c r="D747" i="17" s="1"/>
  <c r="N31" i="16"/>
  <c r="D771" i="17" s="1"/>
  <c r="O31" i="16"/>
  <c r="D795" i="17" s="1"/>
  <c r="P31" i="16"/>
  <c r="D819" i="17" s="1"/>
  <c r="Q31" i="16"/>
  <c r="D843" i="17" s="1"/>
  <c r="R31" i="16"/>
  <c r="D867" i="17" s="1"/>
  <c r="S31" i="16"/>
  <c r="D891" i="17" s="1"/>
  <c r="T31" i="16"/>
  <c r="D915" i="17" s="1"/>
  <c r="U31" i="16"/>
  <c r="D939" i="17" s="1"/>
  <c r="A32" i="16"/>
  <c r="B32" i="16"/>
  <c r="D484" i="17" s="1"/>
  <c r="C32" i="16"/>
  <c r="D508" i="17" s="1"/>
  <c r="D32" i="16"/>
  <c r="D532" i="17" s="1"/>
  <c r="E32" i="16"/>
  <c r="D556" i="17" s="1"/>
  <c r="F32" i="16"/>
  <c r="D580" i="17" s="1"/>
  <c r="G32" i="16"/>
  <c r="D604" i="17" s="1"/>
  <c r="H32" i="16"/>
  <c r="D628" i="17" s="1"/>
  <c r="I32" i="16"/>
  <c r="D652" i="17" s="1"/>
  <c r="J32" i="16"/>
  <c r="D676" i="17" s="1"/>
  <c r="K32" i="16"/>
  <c r="D700" i="17" s="1"/>
  <c r="L32" i="16"/>
  <c r="D724" i="17" s="1"/>
  <c r="M32" i="16"/>
  <c r="D748" i="17" s="1"/>
  <c r="N32" i="16"/>
  <c r="D772" i="17" s="1"/>
  <c r="O32" i="16"/>
  <c r="D796" i="17" s="1"/>
  <c r="P32" i="16"/>
  <c r="D820" i="17" s="1"/>
  <c r="Q32" i="16"/>
  <c r="D844" i="17" s="1"/>
  <c r="R32" i="16"/>
  <c r="D868" i="17" s="1"/>
  <c r="S32" i="16"/>
  <c r="D892" i="17" s="1"/>
  <c r="T32" i="16"/>
  <c r="D916" i="17" s="1"/>
  <c r="U32" i="16"/>
  <c r="D940" i="17" s="1"/>
  <c r="A33" i="16"/>
  <c r="B33" i="16"/>
  <c r="D485" i="17" s="1"/>
  <c r="C33" i="16"/>
  <c r="D509" i="17" s="1"/>
  <c r="D33" i="16"/>
  <c r="D533" i="17" s="1"/>
  <c r="E33" i="16"/>
  <c r="D557" i="17" s="1"/>
  <c r="F33" i="16"/>
  <c r="D581" i="17" s="1"/>
  <c r="G33" i="16"/>
  <c r="D605" i="17" s="1"/>
  <c r="H33" i="16"/>
  <c r="D629" i="17" s="1"/>
  <c r="I33" i="16"/>
  <c r="D653" i="17" s="1"/>
  <c r="J33" i="16"/>
  <c r="D677" i="17" s="1"/>
  <c r="K33" i="16"/>
  <c r="D701" i="17" s="1"/>
  <c r="L33" i="16"/>
  <c r="D725" i="17" s="1"/>
  <c r="M33" i="16"/>
  <c r="D749" i="17" s="1"/>
  <c r="N33" i="16"/>
  <c r="D773" i="17" s="1"/>
  <c r="O33" i="16"/>
  <c r="D797" i="17" s="1"/>
  <c r="P33" i="16"/>
  <c r="D821" i="17" s="1"/>
  <c r="Q33" i="16"/>
  <c r="D845" i="17" s="1"/>
  <c r="R33" i="16"/>
  <c r="D869" i="17" s="1"/>
  <c r="S33" i="16"/>
  <c r="D893" i="17" s="1"/>
  <c r="T33" i="16"/>
  <c r="D917" i="17" s="1"/>
  <c r="U33" i="16"/>
  <c r="D941" i="17" s="1"/>
  <c r="A34" i="16"/>
  <c r="B34" i="16"/>
  <c r="D486" i="17" s="1"/>
  <c r="C34" i="16"/>
  <c r="D510" i="17" s="1"/>
  <c r="D34" i="16"/>
  <c r="D534" i="17" s="1"/>
  <c r="E34" i="16"/>
  <c r="D558" i="17" s="1"/>
  <c r="F34" i="16"/>
  <c r="D582" i="17" s="1"/>
  <c r="G34" i="16"/>
  <c r="D606" i="17" s="1"/>
  <c r="H34" i="16"/>
  <c r="D630" i="17" s="1"/>
  <c r="I34" i="16"/>
  <c r="D654" i="17" s="1"/>
  <c r="J34" i="16"/>
  <c r="D678" i="17" s="1"/>
  <c r="K34" i="16"/>
  <c r="D702" i="17" s="1"/>
  <c r="L34" i="16"/>
  <c r="D726" i="17" s="1"/>
  <c r="M34" i="16"/>
  <c r="D750" i="17" s="1"/>
  <c r="N34" i="16"/>
  <c r="D774" i="17" s="1"/>
  <c r="O34" i="16"/>
  <c r="D798" i="17" s="1"/>
  <c r="P34" i="16"/>
  <c r="D822" i="17" s="1"/>
  <c r="Q34" i="16"/>
  <c r="D846" i="17" s="1"/>
  <c r="R34" i="16"/>
  <c r="D870" i="17" s="1"/>
  <c r="S34" i="16"/>
  <c r="D894" i="17" s="1"/>
  <c r="T34" i="16"/>
  <c r="D918" i="17" s="1"/>
  <c r="U34" i="16"/>
  <c r="D942" i="17" s="1"/>
  <c r="A35" i="16"/>
  <c r="B35" i="16"/>
  <c r="D487" i="17" s="1"/>
  <c r="C35" i="16"/>
  <c r="D511" i="17" s="1"/>
  <c r="D35" i="16"/>
  <c r="D535" i="17" s="1"/>
  <c r="E35" i="16"/>
  <c r="D559" i="17" s="1"/>
  <c r="F35" i="16"/>
  <c r="D583" i="17" s="1"/>
  <c r="G35" i="16"/>
  <c r="D607" i="17" s="1"/>
  <c r="H35" i="16"/>
  <c r="D631" i="17" s="1"/>
  <c r="I35" i="16"/>
  <c r="D655" i="17" s="1"/>
  <c r="J35" i="16"/>
  <c r="D679" i="17" s="1"/>
  <c r="K35" i="16"/>
  <c r="D703" i="17" s="1"/>
  <c r="L35" i="16"/>
  <c r="D727" i="17" s="1"/>
  <c r="M35" i="16"/>
  <c r="D751" i="17" s="1"/>
  <c r="N35" i="16"/>
  <c r="D775" i="17" s="1"/>
  <c r="O35" i="16"/>
  <c r="D799" i="17" s="1"/>
  <c r="P35" i="16"/>
  <c r="D823" i="17" s="1"/>
  <c r="Q35" i="16"/>
  <c r="D847" i="17" s="1"/>
  <c r="R35" i="16"/>
  <c r="D871" i="17" s="1"/>
  <c r="S35" i="16"/>
  <c r="D895" i="17" s="1"/>
  <c r="T35" i="16"/>
  <c r="D919" i="17" s="1"/>
  <c r="U35" i="16"/>
  <c r="D943" i="17" s="1"/>
  <c r="A36" i="16"/>
  <c r="B36" i="16"/>
  <c r="D488" i="17" s="1"/>
  <c r="C36" i="16"/>
  <c r="D512" i="17" s="1"/>
  <c r="D36" i="16"/>
  <c r="D536" i="17" s="1"/>
  <c r="E36" i="16"/>
  <c r="D560" i="17" s="1"/>
  <c r="F36" i="16"/>
  <c r="D584" i="17" s="1"/>
  <c r="G36" i="16"/>
  <c r="D608" i="17" s="1"/>
  <c r="H36" i="16"/>
  <c r="D632" i="17" s="1"/>
  <c r="I36" i="16"/>
  <c r="D656" i="17" s="1"/>
  <c r="J36" i="16"/>
  <c r="D680" i="17" s="1"/>
  <c r="K36" i="16"/>
  <c r="D704" i="17" s="1"/>
  <c r="L36" i="16"/>
  <c r="D728" i="17" s="1"/>
  <c r="M36" i="16"/>
  <c r="D752" i="17" s="1"/>
  <c r="N36" i="16"/>
  <c r="D776" i="17" s="1"/>
  <c r="O36" i="16"/>
  <c r="D800" i="17" s="1"/>
  <c r="P36" i="16"/>
  <c r="D824" i="17" s="1"/>
  <c r="Q36" i="16"/>
  <c r="D848" i="17" s="1"/>
  <c r="R36" i="16"/>
  <c r="D872" i="17" s="1"/>
  <c r="S36" i="16"/>
  <c r="D896" i="17" s="1"/>
  <c r="T36" i="16"/>
  <c r="D920" i="17" s="1"/>
  <c r="U36" i="16"/>
  <c r="D944" i="17" s="1"/>
  <c r="A37" i="16"/>
  <c r="B37" i="16"/>
  <c r="D489" i="17" s="1"/>
  <c r="C37" i="16"/>
  <c r="D513" i="17" s="1"/>
  <c r="D37" i="16"/>
  <c r="D537" i="17" s="1"/>
  <c r="E37" i="16"/>
  <c r="D561" i="17" s="1"/>
  <c r="F37" i="16"/>
  <c r="D585" i="17" s="1"/>
  <c r="G37" i="16"/>
  <c r="D609" i="17" s="1"/>
  <c r="H37" i="16"/>
  <c r="D633" i="17" s="1"/>
  <c r="I37" i="16"/>
  <c r="D657" i="17" s="1"/>
  <c r="J37" i="16"/>
  <c r="D681" i="17" s="1"/>
  <c r="K37" i="16"/>
  <c r="D705" i="17" s="1"/>
  <c r="L37" i="16"/>
  <c r="D729" i="17" s="1"/>
  <c r="M37" i="16"/>
  <c r="D753" i="17" s="1"/>
  <c r="N37" i="16"/>
  <c r="D777" i="17" s="1"/>
  <c r="O37" i="16"/>
  <c r="D801" i="17" s="1"/>
  <c r="P37" i="16"/>
  <c r="D825" i="17" s="1"/>
  <c r="Q37" i="16"/>
  <c r="D849" i="17" s="1"/>
  <c r="R37" i="16"/>
  <c r="D873" i="17" s="1"/>
  <c r="S37" i="16"/>
  <c r="D897" i="17" s="1"/>
  <c r="T37" i="16"/>
  <c r="D921" i="17" s="1"/>
  <c r="U37" i="16"/>
  <c r="D945" i="17" s="1"/>
  <c r="A38" i="16"/>
  <c r="B38" i="16"/>
  <c r="D490" i="17" s="1"/>
  <c r="C38" i="16"/>
  <c r="D514" i="17" s="1"/>
  <c r="D38" i="16"/>
  <c r="D538" i="17" s="1"/>
  <c r="E38" i="16"/>
  <c r="D562" i="17" s="1"/>
  <c r="F38" i="16"/>
  <c r="D586" i="17" s="1"/>
  <c r="G38" i="16"/>
  <c r="D610" i="17" s="1"/>
  <c r="H38" i="16"/>
  <c r="D634" i="17" s="1"/>
  <c r="I38" i="16"/>
  <c r="D658" i="17" s="1"/>
  <c r="J38" i="16"/>
  <c r="D682" i="17" s="1"/>
  <c r="K38" i="16"/>
  <c r="D706" i="17" s="1"/>
  <c r="L38" i="16"/>
  <c r="D730" i="17" s="1"/>
  <c r="M38" i="16"/>
  <c r="D754" i="17" s="1"/>
  <c r="N38" i="16"/>
  <c r="D778" i="17" s="1"/>
  <c r="O38" i="16"/>
  <c r="D802" i="17" s="1"/>
  <c r="P38" i="16"/>
  <c r="D826" i="17" s="1"/>
  <c r="Q38" i="16"/>
  <c r="D850" i="17" s="1"/>
  <c r="R38" i="16"/>
  <c r="D874" i="17" s="1"/>
  <c r="S38" i="16"/>
  <c r="D898" i="17" s="1"/>
  <c r="T38" i="16"/>
  <c r="D922" i="17" s="1"/>
  <c r="U38" i="16"/>
  <c r="D946" i="17" s="1"/>
  <c r="B29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A29" i="16"/>
  <c r="B460" i="17"/>
  <c r="B461" i="17"/>
  <c r="B462" i="17"/>
  <c r="B463" i="17"/>
  <c r="B464" i="17"/>
  <c r="B465" i="17"/>
  <c r="B466" i="17"/>
  <c r="B467" i="17"/>
  <c r="B468" i="17"/>
  <c r="B469" i="17"/>
  <c r="B470" i="17"/>
  <c r="B471" i="17"/>
  <c r="B472" i="17"/>
  <c r="B473" i="17"/>
  <c r="B474" i="17"/>
  <c r="B475" i="17"/>
  <c r="B476" i="17"/>
  <c r="B477" i="17"/>
  <c r="B478" i="17"/>
  <c r="B479" i="17"/>
  <c r="B480" i="17"/>
  <c r="B481" i="17"/>
  <c r="B459" i="17"/>
  <c r="B458" i="17"/>
  <c r="B436" i="17"/>
  <c r="B437" i="17"/>
  <c r="B438" i="17"/>
  <c r="B439" i="17"/>
  <c r="B440" i="17"/>
  <c r="B441" i="17"/>
  <c r="B442" i="17"/>
  <c r="B443" i="17"/>
  <c r="B444" i="17"/>
  <c r="B445" i="17"/>
  <c r="B446" i="17"/>
  <c r="B447" i="17"/>
  <c r="B448" i="17"/>
  <c r="B449" i="17"/>
  <c r="B450" i="17"/>
  <c r="B451" i="17"/>
  <c r="B452" i="17"/>
  <c r="B453" i="17"/>
  <c r="B454" i="17"/>
  <c r="B455" i="17"/>
  <c r="B456" i="17"/>
  <c r="B457" i="17"/>
  <c r="B435" i="17"/>
  <c r="B434" i="17"/>
  <c r="B412" i="17"/>
  <c r="B413" i="17"/>
  <c r="B414" i="17"/>
  <c r="B415" i="17"/>
  <c r="B416" i="17"/>
  <c r="B417" i="17"/>
  <c r="B418" i="17"/>
  <c r="B419" i="17"/>
  <c r="B420" i="17"/>
  <c r="B421" i="17"/>
  <c r="B422" i="17"/>
  <c r="B423" i="17"/>
  <c r="B424" i="17"/>
  <c r="B425" i="17"/>
  <c r="B426" i="17"/>
  <c r="B427" i="17"/>
  <c r="B428" i="17"/>
  <c r="B429" i="17"/>
  <c r="B430" i="17"/>
  <c r="B431" i="17"/>
  <c r="B432" i="17"/>
  <c r="B433" i="17"/>
  <c r="B411" i="17"/>
  <c r="B410" i="17"/>
  <c r="B388" i="17"/>
  <c r="B389" i="17"/>
  <c r="B390" i="17"/>
  <c r="B391" i="17"/>
  <c r="B392" i="17"/>
  <c r="B393" i="17"/>
  <c r="B394" i="17"/>
  <c r="B395" i="17"/>
  <c r="B396" i="17"/>
  <c r="B397" i="17"/>
  <c r="B398" i="17"/>
  <c r="B399" i="17"/>
  <c r="B400" i="17"/>
  <c r="B401" i="17"/>
  <c r="B402" i="17"/>
  <c r="B403" i="17"/>
  <c r="B404" i="17"/>
  <c r="B405" i="17"/>
  <c r="B406" i="17"/>
  <c r="B407" i="17"/>
  <c r="B408" i="17"/>
  <c r="B409" i="17"/>
  <c r="B387" i="17"/>
  <c r="B386" i="17"/>
  <c r="R20" i="16"/>
  <c r="D403" i="17" s="1"/>
  <c r="S20" i="16"/>
  <c r="D427" i="17" s="1"/>
  <c r="T20" i="16"/>
  <c r="D451" i="17" s="1"/>
  <c r="U20" i="16"/>
  <c r="D475" i="17" s="1"/>
  <c r="R21" i="16"/>
  <c r="D404" i="17" s="1"/>
  <c r="S21" i="16"/>
  <c r="D428" i="17" s="1"/>
  <c r="T21" i="16"/>
  <c r="D452" i="17" s="1"/>
  <c r="U21" i="16"/>
  <c r="D476" i="17" s="1"/>
  <c r="R22" i="16"/>
  <c r="D405" i="17" s="1"/>
  <c r="S22" i="16"/>
  <c r="D429" i="17" s="1"/>
  <c r="T22" i="16"/>
  <c r="D453" i="17" s="1"/>
  <c r="U22" i="16"/>
  <c r="D477" i="17" s="1"/>
  <c r="R23" i="16"/>
  <c r="D406" i="17" s="1"/>
  <c r="S23" i="16"/>
  <c r="D430" i="17" s="1"/>
  <c r="T23" i="16"/>
  <c r="D454" i="17" s="1"/>
  <c r="U23" i="16"/>
  <c r="D478" i="17" s="1"/>
  <c r="R24" i="16"/>
  <c r="D407" i="17" s="1"/>
  <c r="S24" i="16"/>
  <c r="D431" i="17" s="1"/>
  <c r="T24" i="16"/>
  <c r="D455" i="17" s="1"/>
  <c r="U24" i="16"/>
  <c r="D479" i="17" s="1"/>
  <c r="R25" i="16"/>
  <c r="D408" i="17" s="1"/>
  <c r="S25" i="16"/>
  <c r="D432" i="17" s="1"/>
  <c r="T25" i="16"/>
  <c r="D456" i="17" s="1"/>
  <c r="U25" i="16"/>
  <c r="D480" i="17" s="1"/>
  <c r="R26" i="16"/>
  <c r="D409" i="17" s="1"/>
  <c r="S26" i="16"/>
  <c r="D433" i="17" s="1"/>
  <c r="T26" i="16"/>
  <c r="D457" i="17" s="1"/>
  <c r="U26" i="16"/>
  <c r="D481" i="17" s="1"/>
  <c r="R3" i="16"/>
  <c r="D386" i="17" s="1"/>
  <c r="S3" i="16"/>
  <c r="D410" i="17" s="1"/>
  <c r="T3" i="16"/>
  <c r="D434" i="17" s="1"/>
  <c r="U3" i="16"/>
  <c r="D458" i="17" s="1"/>
  <c r="R4" i="16"/>
  <c r="D387" i="17" s="1"/>
  <c r="S4" i="16"/>
  <c r="D411" i="17" s="1"/>
  <c r="T4" i="16"/>
  <c r="D435" i="17" s="1"/>
  <c r="U4" i="16"/>
  <c r="D459" i="17" s="1"/>
  <c r="R5" i="16"/>
  <c r="D388" i="17" s="1"/>
  <c r="S5" i="16"/>
  <c r="D412" i="17" s="1"/>
  <c r="T5" i="16"/>
  <c r="D436" i="17" s="1"/>
  <c r="U5" i="16"/>
  <c r="D460" i="17" s="1"/>
  <c r="R6" i="16"/>
  <c r="D389" i="17" s="1"/>
  <c r="S6" i="16"/>
  <c r="D413" i="17" s="1"/>
  <c r="T6" i="16"/>
  <c r="D437" i="17" s="1"/>
  <c r="U6" i="16"/>
  <c r="D461" i="17" s="1"/>
  <c r="R7" i="16"/>
  <c r="D390" i="17" s="1"/>
  <c r="S7" i="16"/>
  <c r="D414" i="17" s="1"/>
  <c r="T7" i="16"/>
  <c r="D438" i="17" s="1"/>
  <c r="U7" i="16"/>
  <c r="D462" i="17" s="1"/>
  <c r="R8" i="16"/>
  <c r="D391" i="17" s="1"/>
  <c r="S8" i="16"/>
  <c r="D415" i="17" s="1"/>
  <c r="T8" i="16"/>
  <c r="D439" i="17" s="1"/>
  <c r="U8" i="16"/>
  <c r="D463" i="17" s="1"/>
  <c r="R9" i="16"/>
  <c r="D392" i="17" s="1"/>
  <c r="S9" i="16"/>
  <c r="D416" i="17" s="1"/>
  <c r="T9" i="16"/>
  <c r="D440" i="17" s="1"/>
  <c r="U9" i="16"/>
  <c r="D464" i="17" s="1"/>
  <c r="R10" i="16"/>
  <c r="D393" i="17" s="1"/>
  <c r="S10" i="16"/>
  <c r="D417" i="17" s="1"/>
  <c r="T10" i="16"/>
  <c r="D441" i="17" s="1"/>
  <c r="U10" i="16"/>
  <c r="D465" i="17" s="1"/>
  <c r="R11" i="16"/>
  <c r="D394" i="17" s="1"/>
  <c r="S11" i="16"/>
  <c r="D418" i="17" s="1"/>
  <c r="T11" i="16"/>
  <c r="D442" i="17" s="1"/>
  <c r="U11" i="16"/>
  <c r="D466" i="17" s="1"/>
  <c r="R12" i="16"/>
  <c r="D395" i="17" s="1"/>
  <c r="S12" i="16"/>
  <c r="D419" i="17" s="1"/>
  <c r="T12" i="16"/>
  <c r="D443" i="17" s="1"/>
  <c r="U12" i="16"/>
  <c r="D467" i="17" s="1"/>
  <c r="R13" i="16"/>
  <c r="D396" i="17" s="1"/>
  <c r="S13" i="16"/>
  <c r="D420" i="17" s="1"/>
  <c r="T13" i="16"/>
  <c r="D444" i="17" s="1"/>
  <c r="U13" i="16"/>
  <c r="D468" i="17" s="1"/>
  <c r="R14" i="16"/>
  <c r="D397" i="17" s="1"/>
  <c r="S14" i="16"/>
  <c r="D421" i="17" s="1"/>
  <c r="T14" i="16"/>
  <c r="D445" i="17" s="1"/>
  <c r="U14" i="16"/>
  <c r="D469" i="17" s="1"/>
  <c r="R15" i="16"/>
  <c r="D398" i="17" s="1"/>
  <c r="S15" i="16"/>
  <c r="D422" i="17" s="1"/>
  <c r="T15" i="16"/>
  <c r="D446" i="17" s="1"/>
  <c r="U15" i="16"/>
  <c r="D470" i="17" s="1"/>
  <c r="R16" i="16"/>
  <c r="D399" i="17" s="1"/>
  <c r="S16" i="16"/>
  <c r="D423" i="17" s="1"/>
  <c r="T16" i="16"/>
  <c r="D447" i="17" s="1"/>
  <c r="U16" i="16"/>
  <c r="D471" i="17" s="1"/>
  <c r="R17" i="16"/>
  <c r="D400" i="17" s="1"/>
  <c r="S17" i="16"/>
  <c r="D424" i="17" s="1"/>
  <c r="T17" i="16"/>
  <c r="D448" i="17" s="1"/>
  <c r="U17" i="16"/>
  <c r="D472" i="17" s="1"/>
  <c r="R18" i="16"/>
  <c r="D401" i="17" s="1"/>
  <c r="S18" i="16"/>
  <c r="D425" i="17" s="1"/>
  <c r="T18" i="16"/>
  <c r="D449" i="17" s="1"/>
  <c r="U18" i="16"/>
  <c r="D473" i="17" s="1"/>
  <c r="R19" i="16"/>
  <c r="D402" i="17" s="1"/>
  <c r="S19" i="16"/>
  <c r="D426" i="17" s="1"/>
  <c r="T19" i="16"/>
  <c r="D450" i="17" s="1"/>
  <c r="U19" i="16"/>
  <c r="D474" i="17" s="1"/>
  <c r="R2" i="16"/>
  <c r="S2" i="16"/>
  <c r="T2" i="16"/>
  <c r="U2" i="16"/>
  <c r="G289" i="7"/>
  <c r="H289" i="7"/>
  <c r="J289" i="7"/>
  <c r="K289" i="7"/>
  <c r="G286" i="7"/>
  <c r="G287" i="7"/>
  <c r="G288" i="7"/>
  <c r="H286" i="7"/>
  <c r="F286" i="7" s="1"/>
  <c r="H287" i="7"/>
  <c r="H288" i="7"/>
  <c r="F288" i="7" s="1"/>
  <c r="J286" i="7"/>
  <c r="J287" i="7"/>
  <c r="J288" i="7"/>
  <c r="K286" i="7"/>
  <c r="K287" i="7"/>
  <c r="K288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H267" i="7"/>
  <c r="H268" i="7"/>
  <c r="H269" i="7"/>
  <c r="H270" i="7"/>
  <c r="F270" i="7" s="1"/>
  <c r="H271" i="7"/>
  <c r="H272" i="7"/>
  <c r="F272" i="7" s="1"/>
  <c r="H273" i="7"/>
  <c r="F273" i="7" s="1"/>
  <c r="H274" i="7"/>
  <c r="H275" i="7"/>
  <c r="H276" i="7"/>
  <c r="F276" i="7" s="1"/>
  <c r="H277" i="7"/>
  <c r="F277" i="7" s="1"/>
  <c r="H278" i="7"/>
  <c r="F278" i="7" s="1"/>
  <c r="H279" i="7"/>
  <c r="H280" i="7"/>
  <c r="F280" i="7" s="1"/>
  <c r="H281" i="7"/>
  <c r="F281" i="7" s="1"/>
  <c r="H282" i="7"/>
  <c r="F282" i="7" s="1"/>
  <c r="H283" i="7"/>
  <c r="H284" i="7"/>
  <c r="F284" i="7" s="1"/>
  <c r="H285" i="7"/>
  <c r="F285" i="7" s="1"/>
  <c r="J267" i="7"/>
  <c r="J268" i="7"/>
  <c r="J269" i="7"/>
  <c r="J270" i="7"/>
  <c r="J271" i="7"/>
  <c r="J272" i="7"/>
  <c r="J273" i="7"/>
  <c r="J274" i="7"/>
  <c r="J275" i="7"/>
  <c r="J276" i="7"/>
  <c r="J277" i="7"/>
  <c r="J278" i="7"/>
  <c r="J279" i="7"/>
  <c r="J280" i="7"/>
  <c r="J281" i="7"/>
  <c r="J282" i="7"/>
  <c r="J283" i="7"/>
  <c r="J284" i="7"/>
  <c r="J285" i="7"/>
  <c r="K267" i="7"/>
  <c r="K268" i="7"/>
  <c r="K269" i="7"/>
  <c r="K270" i="7"/>
  <c r="K271" i="7"/>
  <c r="K272" i="7"/>
  <c r="K273" i="7"/>
  <c r="K274" i="7"/>
  <c r="K275" i="7"/>
  <c r="K276" i="7"/>
  <c r="K277" i="7"/>
  <c r="K278" i="7"/>
  <c r="K279" i="7"/>
  <c r="K280" i="7"/>
  <c r="K281" i="7"/>
  <c r="K282" i="7"/>
  <c r="K283" i="7"/>
  <c r="K284" i="7"/>
  <c r="K285" i="7"/>
  <c r="G266" i="7"/>
  <c r="H266" i="7"/>
  <c r="J266" i="7"/>
  <c r="K266" i="7"/>
  <c r="H2" i="7"/>
  <c r="F2" i="7" s="1"/>
  <c r="H3" i="7"/>
  <c r="F3" i="7" s="1"/>
  <c r="H4" i="7"/>
  <c r="F4" i="7" s="1"/>
  <c r="H5" i="7"/>
  <c r="F5" i="7" s="1"/>
  <c r="H6" i="7"/>
  <c r="F6" i="7" s="1"/>
  <c r="H7" i="7"/>
  <c r="F7" i="7" s="1"/>
  <c r="H8" i="7"/>
  <c r="F8" i="7" s="1"/>
  <c r="H9" i="7"/>
  <c r="F9" i="7" s="1"/>
  <c r="H10" i="7"/>
  <c r="F10" i="7" s="1"/>
  <c r="H11" i="7"/>
  <c r="F11" i="7" s="1"/>
  <c r="H12" i="7"/>
  <c r="F12" i="7" s="1"/>
  <c r="H13" i="7"/>
  <c r="F13" i="7" s="1"/>
  <c r="H14" i="7"/>
  <c r="F14" i="7" s="1"/>
  <c r="H15" i="7"/>
  <c r="F15" i="7" s="1"/>
  <c r="H16" i="7"/>
  <c r="F16" i="7" s="1"/>
  <c r="H17" i="7"/>
  <c r="F17" i="7" s="1"/>
  <c r="H18" i="7"/>
  <c r="F18" i="7" s="1"/>
  <c r="H19" i="7"/>
  <c r="F19" i="7" s="1"/>
  <c r="H20" i="7"/>
  <c r="F20" i="7" s="1"/>
  <c r="H21" i="7"/>
  <c r="F21" i="7" s="1"/>
  <c r="H22" i="7"/>
  <c r="F22" i="7" s="1"/>
  <c r="H23" i="7"/>
  <c r="F23" i="7" s="1"/>
  <c r="H24" i="7"/>
  <c r="F24" i="7" s="1"/>
  <c r="H25" i="7"/>
  <c r="F25" i="7" s="1"/>
  <c r="H26" i="7"/>
  <c r="F26" i="7" s="1"/>
  <c r="H27" i="7"/>
  <c r="F27" i="7" s="1"/>
  <c r="H28" i="7"/>
  <c r="F28" i="7" s="1"/>
  <c r="H29" i="7"/>
  <c r="F29" i="7" s="1"/>
  <c r="H30" i="7"/>
  <c r="F30" i="7" s="1"/>
  <c r="H31" i="7"/>
  <c r="F31" i="7" s="1"/>
  <c r="H32" i="7"/>
  <c r="F32" i="7" s="1"/>
  <c r="H33" i="7"/>
  <c r="F33" i="7" s="1"/>
  <c r="H34" i="7"/>
  <c r="F34" i="7" s="1"/>
  <c r="H35" i="7"/>
  <c r="F35" i="7" s="1"/>
  <c r="H36" i="7"/>
  <c r="F36" i="7" s="1"/>
  <c r="H37" i="7"/>
  <c r="F37" i="7" s="1"/>
  <c r="H38" i="7"/>
  <c r="F38" i="7" s="1"/>
  <c r="H39" i="7"/>
  <c r="F39" i="7" s="1"/>
  <c r="H40" i="7"/>
  <c r="F40" i="7" s="1"/>
  <c r="H41" i="7"/>
  <c r="F41" i="7" s="1"/>
  <c r="H42" i="7"/>
  <c r="F42" i="7" s="1"/>
  <c r="H43" i="7"/>
  <c r="F43" i="7" s="1"/>
  <c r="H44" i="7"/>
  <c r="F44" i="7" s="1"/>
  <c r="H45" i="7"/>
  <c r="F45" i="7" s="1"/>
  <c r="H46" i="7"/>
  <c r="F46" i="7" s="1"/>
  <c r="H47" i="7"/>
  <c r="F47" i="7" s="1"/>
  <c r="H48" i="7"/>
  <c r="F48" i="7" s="1"/>
  <c r="H49" i="7"/>
  <c r="F49" i="7" s="1"/>
  <c r="H50" i="7"/>
  <c r="F50" i="7" s="1"/>
  <c r="H51" i="7"/>
  <c r="F51" i="7" s="1"/>
  <c r="H52" i="7"/>
  <c r="F52" i="7" s="1"/>
  <c r="H53" i="7"/>
  <c r="F53" i="7" s="1"/>
  <c r="H54" i="7"/>
  <c r="F54" i="7" s="1"/>
  <c r="H55" i="7"/>
  <c r="F55" i="7" s="1"/>
  <c r="H56" i="7"/>
  <c r="F56" i="7" s="1"/>
  <c r="H57" i="7"/>
  <c r="F57" i="7" s="1"/>
  <c r="H58" i="7"/>
  <c r="F58" i="7" s="1"/>
  <c r="H59" i="7"/>
  <c r="F59" i="7" s="1"/>
  <c r="H60" i="7"/>
  <c r="F60" i="7" s="1"/>
  <c r="H61" i="7"/>
  <c r="F61" i="7" s="1"/>
  <c r="H62" i="7"/>
  <c r="F62" i="7" s="1"/>
  <c r="H63" i="7"/>
  <c r="F63" i="7" s="1"/>
  <c r="H64" i="7"/>
  <c r="F64" i="7" s="1"/>
  <c r="H65" i="7"/>
  <c r="F65" i="7" s="1"/>
  <c r="H66" i="7"/>
  <c r="F66" i="7" s="1"/>
  <c r="H67" i="7"/>
  <c r="F67" i="7" s="1"/>
  <c r="H68" i="7"/>
  <c r="F68" i="7" s="1"/>
  <c r="H69" i="7"/>
  <c r="F69" i="7" s="1"/>
  <c r="H70" i="7"/>
  <c r="F70" i="7" s="1"/>
  <c r="H71" i="7"/>
  <c r="F71" i="7" s="1"/>
  <c r="H72" i="7"/>
  <c r="F72" i="7" s="1"/>
  <c r="H73" i="7"/>
  <c r="F73" i="7" s="1"/>
  <c r="H74" i="7"/>
  <c r="F74" i="7" s="1"/>
  <c r="H75" i="7"/>
  <c r="F75" i="7" s="1"/>
  <c r="H76" i="7"/>
  <c r="F76" i="7" s="1"/>
  <c r="H77" i="7"/>
  <c r="F77" i="7" s="1"/>
  <c r="H78" i="7"/>
  <c r="F78" i="7" s="1"/>
  <c r="H79" i="7"/>
  <c r="F79" i="7" s="1"/>
  <c r="H80" i="7"/>
  <c r="F80" i="7" s="1"/>
  <c r="H81" i="7"/>
  <c r="F81" i="7" s="1"/>
  <c r="H82" i="7"/>
  <c r="F82" i="7" s="1"/>
  <c r="H83" i="7"/>
  <c r="F83" i="7" s="1"/>
  <c r="H84" i="7"/>
  <c r="F84" i="7" s="1"/>
  <c r="H85" i="7"/>
  <c r="F85" i="7" s="1"/>
  <c r="H86" i="7"/>
  <c r="F86" i="7" s="1"/>
  <c r="H87" i="7"/>
  <c r="F87" i="7" s="1"/>
  <c r="H88" i="7"/>
  <c r="F88" i="7" s="1"/>
  <c r="H89" i="7"/>
  <c r="F89" i="7" s="1"/>
  <c r="H90" i="7"/>
  <c r="F90" i="7" s="1"/>
  <c r="H91" i="7"/>
  <c r="F91" i="7" s="1"/>
  <c r="H92" i="7"/>
  <c r="F92" i="7" s="1"/>
  <c r="H93" i="7"/>
  <c r="F93" i="7" s="1"/>
  <c r="H94" i="7"/>
  <c r="F94" i="7" s="1"/>
  <c r="H95" i="7"/>
  <c r="F95" i="7" s="1"/>
  <c r="H96" i="7"/>
  <c r="F96" i="7" s="1"/>
  <c r="H97" i="7"/>
  <c r="F97" i="7" s="1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F170" i="7" s="1"/>
  <c r="H171" i="7"/>
  <c r="F171" i="7" s="1"/>
  <c r="H172" i="7"/>
  <c r="F172" i="7" s="1"/>
  <c r="H173" i="7"/>
  <c r="F173" i="7" s="1"/>
  <c r="H174" i="7"/>
  <c r="F174" i="7" s="1"/>
  <c r="H175" i="7"/>
  <c r="F175" i="7" s="1"/>
  <c r="H176" i="7"/>
  <c r="F176" i="7" s="1"/>
  <c r="H177" i="7"/>
  <c r="F177" i="7" s="1"/>
  <c r="H178" i="7"/>
  <c r="F178" i="7" s="1"/>
  <c r="H179" i="7"/>
  <c r="F179" i="7" s="1"/>
  <c r="H180" i="7"/>
  <c r="F180" i="7" s="1"/>
  <c r="H181" i="7"/>
  <c r="F181" i="7" s="1"/>
  <c r="H182" i="7"/>
  <c r="F182" i="7" s="1"/>
  <c r="H183" i="7"/>
  <c r="F183" i="7" s="1"/>
  <c r="H184" i="7"/>
  <c r="F184" i="7" s="1"/>
  <c r="H185" i="7"/>
  <c r="F185" i="7" s="1"/>
  <c r="H186" i="7"/>
  <c r="F186" i="7" s="1"/>
  <c r="H187" i="7"/>
  <c r="F187" i="7" s="1"/>
  <c r="H188" i="7"/>
  <c r="F188" i="7" s="1"/>
  <c r="H189" i="7"/>
  <c r="F189" i="7" s="1"/>
  <c r="H190" i="7"/>
  <c r="F190" i="7" s="1"/>
  <c r="H191" i="7"/>
  <c r="F191" i="7" s="1"/>
  <c r="H192" i="7"/>
  <c r="F192" i="7" s="1"/>
  <c r="H193" i="7"/>
  <c r="F193" i="7" s="1"/>
  <c r="H194" i="7"/>
  <c r="F194" i="7" s="1"/>
  <c r="H195" i="7"/>
  <c r="F195" i="7" s="1"/>
  <c r="H196" i="7"/>
  <c r="F196" i="7" s="1"/>
  <c r="H197" i="7"/>
  <c r="F197" i="7" s="1"/>
  <c r="H198" i="7"/>
  <c r="F198" i="7" s="1"/>
  <c r="H199" i="7"/>
  <c r="F199" i="7" s="1"/>
  <c r="H200" i="7"/>
  <c r="F200" i="7" s="1"/>
  <c r="H201" i="7"/>
  <c r="F201" i="7" s="1"/>
  <c r="H202" i="7"/>
  <c r="F202" i="7" s="1"/>
  <c r="H203" i="7"/>
  <c r="F203" i="7" s="1"/>
  <c r="H204" i="7"/>
  <c r="F204" i="7" s="1"/>
  <c r="H205" i="7"/>
  <c r="F205" i="7" s="1"/>
  <c r="H206" i="7"/>
  <c r="F206" i="7" s="1"/>
  <c r="H207" i="7"/>
  <c r="F207" i="7" s="1"/>
  <c r="H208" i="7"/>
  <c r="F208" i="7" s="1"/>
  <c r="H209" i="7"/>
  <c r="F209" i="7" s="1"/>
  <c r="H210" i="7"/>
  <c r="F210" i="7" s="1"/>
  <c r="H211" i="7"/>
  <c r="F211" i="7" s="1"/>
  <c r="H212" i="7"/>
  <c r="F212" i="7" s="1"/>
  <c r="H213" i="7"/>
  <c r="F213" i="7" s="1"/>
  <c r="H214" i="7"/>
  <c r="F214" i="7" s="1"/>
  <c r="H215" i="7"/>
  <c r="F215" i="7" s="1"/>
  <c r="H216" i="7"/>
  <c r="F216" i="7" s="1"/>
  <c r="H217" i="7"/>
  <c r="F217" i="7" s="1"/>
  <c r="H218" i="7"/>
  <c r="H219" i="7"/>
  <c r="H220" i="7"/>
  <c r="H221" i="7"/>
  <c r="H222" i="7"/>
  <c r="H223" i="7"/>
  <c r="H224" i="7"/>
  <c r="H225" i="7"/>
  <c r="H226" i="7"/>
  <c r="H227" i="7"/>
  <c r="H228" i="7"/>
  <c r="H229" i="7"/>
  <c r="H230" i="7"/>
  <c r="H231" i="7"/>
  <c r="H232" i="7"/>
  <c r="H233" i="7"/>
  <c r="H234" i="7"/>
  <c r="H235" i="7"/>
  <c r="H236" i="7"/>
  <c r="H237" i="7"/>
  <c r="H238" i="7"/>
  <c r="H239" i="7"/>
  <c r="H240" i="7"/>
  <c r="H241" i="7"/>
  <c r="H242" i="7"/>
  <c r="H243" i="7"/>
  <c r="H244" i="7"/>
  <c r="H245" i="7"/>
  <c r="H246" i="7"/>
  <c r="H247" i="7"/>
  <c r="H248" i="7"/>
  <c r="H249" i="7"/>
  <c r="H250" i="7"/>
  <c r="H251" i="7"/>
  <c r="H252" i="7"/>
  <c r="H253" i="7"/>
  <c r="H254" i="7"/>
  <c r="H255" i="7"/>
  <c r="H256" i="7"/>
  <c r="H257" i="7"/>
  <c r="F257" i="7" s="1"/>
  <c r="H258" i="7"/>
  <c r="H259" i="7"/>
  <c r="H260" i="7"/>
  <c r="H261" i="7"/>
  <c r="H262" i="7"/>
  <c r="H263" i="7"/>
  <c r="H264" i="7"/>
  <c r="H265" i="7"/>
  <c r="G265" i="7"/>
  <c r="J265" i="7"/>
  <c r="K265" i="7"/>
  <c r="G257" i="7"/>
  <c r="G258" i="7"/>
  <c r="G259" i="7"/>
  <c r="G260" i="7"/>
  <c r="G261" i="7"/>
  <c r="G262" i="7"/>
  <c r="G263" i="7"/>
  <c r="G264" i="7"/>
  <c r="J257" i="7"/>
  <c r="J258" i="7"/>
  <c r="J259" i="7"/>
  <c r="J260" i="7"/>
  <c r="J261" i="7"/>
  <c r="J262" i="7"/>
  <c r="J263" i="7"/>
  <c r="J264" i="7"/>
  <c r="K257" i="7"/>
  <c r="K258" i="7"/>
  <c r="K259" i="7"/>
  <c r="K260" i="7"/>
  <c r="K261" i="7"/>
  <c r="K262" i="7"/>
  <c r="K263" i="7"/>
  <c r="K264" i="7"/>
  <c r="G243" i="7"/>
  <c r="G244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J243" i="7"/>
  <c r="J244" i="7"/>
  <c r="J245" i="7"/>
  <c r="J246" i="7"/>
  <c r="J247" i="7"/>
  <c r="J248" i="7"/>
  <c r="J249" i="7"/>
  <c r="J250" i="7"/>
  <c r="J251" i="7"/>
  <c r="J252" i="7"/>
  <c r="J253" i="7"/>
  <c r="J254" i="7"/>
  <c r="J255" i="7"/>
  <c r="J256" i="7"/>
  <c r="K243" i="7"/>
  <c r="K244" i="7"/>
  <c r="K245" i="7"/>
  <c r="K246" i="7"/>
  <c r="K247" i="7"/>
  <c r="K248" i="7"/>
  <c r="K249" i="7"/>
  <c r="K250" i="7"/>
  <c r="K251" i="7"/>
  <c r="K252" i="7"/>
  <c r="K253" i="7"/>
  <c r="K254" i="7"/>
  <c r="K255" i="7"/>
  <c r="K256" i="7"/>
  <c r="G242" i="7"/>
  <c r="J242" i="7"/>
  <c r="K242" i="7"/>
  <c r="AJ3" i="3"/>
  <c r="AK3" i="3"/>
  <c r="A266" i="7" s="1"/>
  <c r="B266" i="7" s="1"/>
  <c r="AL3" i="3"/>
  <c r="C266" i="7" s="1"/>
  <c r="AM3" i="3"/>
  <c r="D266" i="7" s="1"/>
  <c r="AJ4" i="3"/>
  <c r="AK4" i="3"/>
  <c r="A267" i="7" s="1"/>
  <c r="B267" i="7" s="1"/>
  <c r="AL4" i="3"/>
  <c r="C267" i="7" s="1"/>
  <c r="AM4" i="3"/>
  <c r="D267" i="7" s="1"/>
  <c r="AJ5" i="3"/>
  <c r="AK5" i="3"/>
  <c r="A268" i="7" s="1"/>
  <c r="B268" i="7" s="1"/>
  <c r="AL5" i="3"/>
  <c r="C268" i="7" s="1"/>
  <c r="AM5" i="3"/>
  <c r="D268" i="7" s="1"/>
  <c r="AJ6" i="3"/>
  <c r="AK6" i="3"/>
  <c r="A269" i="7" s="1"/>
  <c r="B269" i="7" s="1"/>
  <c r="AL6" i="3"/>
  <c r="C269" i="7" s="1"/>
  <c r="AM6" i="3"/>
  <c r="D269" i="7" s="1"/>
  <c r="AJ7" i="3"/>
  <c r="AK7" i="3"/>
  <c r="A270" i="7" s="1"/>
  <c r="B270" i="7" s="1"/>
  <c r="AL7" i="3"/>
  <c r="C270" i="7" s="1"/>
  <c r="AM7" i="3"/>
  <c r="D270" i="7" s="1"/>
  <c r="AJ8" i="3"/>
  <c r="AK8" i="3"/>
  <c r="A271" i="7" s="1"/>
  <c r="B271" i="7" s="1"/>
  <c r="AL8" i="3"/>
  <c r="C271" i="7" s="1"/>
  <c r="AM8" i="3"/>
  <c r="D271" i="7" s="1"/>
  <c r="AJ9" i="3"/>
  <c r="AK9" i="3"/>
  <c r="A272" i="7" s="1"/>
  <c r="B272" i="7" s="1"/>
  <c r="AL9" i="3"/>
  <c r="C272" i="7" s="1"/>
  <c r="AM9" i="3"/>
  <c r="D272" i="7" s="1"/>
  <c r="AJ10" i="3"/>
  <c r="AK10" i="3"/>
  <c r="A273" i="7" s="1"/>
  <c r="B273" i="7" s="1"/>
  <c r="AL10" i="3"/>
  <c r="C273" i="7" s="1"/>
  <c r="AM10" i="3"/>
  <c r="D273" i="7" s="1"/>
  <c r="AJ11" i="3"/>
  <c r="AK11" i="3"/>
  <c r="A274" i="7" s="1"/>
  <c r="B274" i="7" s="1"/>
  <c r="AL11" i="3"/>
  <c r="C274" i="7" s="1"/>
  <c r="AM11" i="3"/>
  <c r="D274" i="7" s="1"/>
  <c r="AJ12" i="3"/>
  <c r="AK12" i="3"/>
  <c r="A275" i="7" s="1"/>
  <c r="B275" i="7" s="1"/>
  <c r="AL12" i="3"/>
  <c r="C275" i="7" s="1"/>
  <c r="AM12" i="3"/>
  <c r="D275" i="7" s="1"/>
  <c r="AJ13" i="3"/>
  <c r="AK13" i="3"/>
  <c r="A276" i="7" s="1"/>
  <c r="B276" i="7" s="1"/>
  <c r="AL13" i="3"/>
  <c r="C276" i="7" s="1"/>
  <c r="AM13" i="3"/>
  <c r="D276" i="7" s="1"/>
  <c r="AJ14" i="3"/>
  <c r="AK14" i="3"/>
  <c r="A277" i="7" s="1"/>
  <c r="B277" i="7" s="1"/>
  <c r="AL14" i="3"/>
  <c r="C277" i="7" s="1"/>
  <c r="AM14" i="3"/>
  <c r="D277" i="7" s="1"/>
  <c r="AJ15" i="3"/>
  <c r="AK15" i="3"/>
  <c r="A278" i="7" s="1"/>
  <c r="B278" i="7" s="1"/>
  <c r="AL15" i="3"/>
  <c r="C278" i="7" s="1"/>
  <c r="AM15" i="3"/>
  <c r="D278" i="7" s="1"/>
  <c r="AJ16" i="3"/>
  <c r="AK16" i="3"/>
  <c r="A279" i="7" s="1"/>
  <c r="B279" i="7" s="1"/>
  <c r="AL16" i="3"/>
  <c r="C279" i="7" s="1"/>
  <c r="AM16" i="3"/>
  <c r="D279" i="7" s="1"/>
  <c r="AJ17" i="3"/>
  <c r="AK17" i="3"/>
  <c r="A280" i="7" s="1"/>
  <c r="B280" i="7" s="1"/>
  <c r="AL17" i="3"/>
  <c r="C280" i="7" s="1"/>
  <c r="AM17" i="3"/>
  <c r="D280" i="7" s="1"/>
  <c r="AJ18" i="3"/>
  <c r="AK18" i="3"/>
  <c r="A281" i="7" s="1"/>
  <c r="B281" i="7" s="1"/>
  <c r="AL18" i="3"/>
  <c r="C281" i="7" s="1"/>
  <c r="AM18" i="3"/>
  <c r="D281" i="7" s="1"/>
  <c r="AJ19" i="3"/>
  <c r="AK19" i="3"/>
  <c r="A282" i="7" s="1"/>
  <c r="B282" i="7" s="1"/>
  <c r="AL19" i="3"/>
  <c r="C282" i="7" s="1"/>
  <c r="AM19" i="3"/>
  <c r="D282" i="7" s="1"/>
  <c r="AJ20" i="3"/>
  <c r="AK20" i="3"/>
  <c r="A283" i="7" s="1"/>
  <c r="B283" i="7" s="1"/>
  <c r="AL20" i="3"/>
  <c r="C283" i="7" s="1"/>
  <c r="AM20" i="3"/>
  <c r="D283" i="7" s="1"/>
  <c r="AJ21" i="3"/>
  <c r="AK21" i="3"/>
  <c r="A284" i="7" s="1"/>
  <c r="B284" i="7" s="1"/>
  <c r="AL21" i="3"/>
  <c r="C284" i="7" s="1"/>
  <c r="AM21" i="3"/>
  <c r="D284" i="7" s="1"/>
  <c r="AJ22" i="3"/>
  <c r="AK22" i="3"/>
  <c r="A285" i="7" s="1"/>
  <c r="B285" i="7" s="1"/>
  <c r="AL22" i="3"/>
  <c r="C285" i="7" s="1"/>
  <c r="AM22" i="3"/>
  <c r="D285" i="7" s="1"/>
  <c r="AJ23" i="3"/>
  <c r="AK23" i="3"/>
  <c r="A286" i="7" s="1"/>
  <c r="B286" i="7" s="1"/>
  <c r="AL23" i="3"/>
  <c r="C286" i="7" s="1"/>
  <c r="AM23" i="3"/>
  <c r="D286" i="7" s="1"/>
  <c r="AJ24" i="3"/>
  <c r="AK24" i="3"/>
  <c r="A287" i="7" s="1"/>
  <c r="B287" i="7" s="1"/>
  <c r="AL24" i="3"/>
  <c r="C287" i="7" s="1"/>
  <c r="AM24" i="3"/>
  <c r="D287" i="7" s="1"/>
  <c r="AJ25" i="3"/>
  <c r="AK25" i="3"/>
  <c r="A288" i="7" s="1"/>
  <c r="B288" i="7" s="1"/>
  <c r="AL25" i="3"/>
  <c r="C288" i="7" s="1"/>
  <c r="AM25" i="3"/>
  <c r="D288" i="7" s="1"/>
  <c r="AJ26" i="3"/>
  <c r="AK26" i="3"/>
  <c r="A289" i="7" s="1"/>
  <c r="B289" i="7" s="1"/>
  <c r="AL26" i="3"/>
  <c r="C289" i="7" s="1"/>
  <c r="AM26" i="3"/>
  <c r="D289" i="7" s="1"/>
  <c r="AK2" i="3"/>
  <c r="AL2" i="3"/>
  <c r="AM2" i="3"/>
  <c r="AJ2" i="3"/>
  <c r="AJ3" i="2"/>
  <c r="AK3" i="2"/>
  <c r="A242" i="7" s="1"/>
  <c r="B242" i="7" s="1"/>
  <c r="AL3" i="2"/>
  <c r="C242" i="7" s="1"/>
  <c r="AM3" i="2"/>
  <c r="D242" i="7" s="1"/>
  <c r="AJ4" i="2"/>
  <c r="AK4" i="2"/>
  <c r="A243" i="7" s="1"/>
  <c r="B243" i="7" s="1"/>
  <c r="AL4" i="2"/>
  <c r="C243" i="7" s="1"/>
  <c r="AM4" i="2"/>
  <c r="D243" i="7" s="1"/>
  <c r="AJ5" i="2"/>
  <c r="AK5" i="2"/>
  <c r="A244" i="7" s="1"/>
  <c r="B244" i="7" s="1"/>
  <c r="AL5" i="2"/>
  <c r="C244" i="7" s="1"/>
  <c r="AM5" i="2"/>
  <c r="D244" i="7" s="1"/>
  <c r="AJ6" i="2"/>
  <c r="AK6" i="2"/>
  <c r="A245" i="7" s="1"/>
  <c r="B245" i="7" s="1"/>
  <c r="AL6" i="2"/>
  <c r="C245" i="7" s="1"/>
  <c r="AM6" i="2"/>
  <c r="D245" i="7" s="1"/>
  <c r="AJ7" i="2"/>
  <c r="AK7" i="2"/>
  <c r="A246" i="7" s="1"/>
  <c r="B246" i="7" s="1"/>
  <c r="AL7" i="2"/>
  <c r="C246" i="7" s="1"/>
  <c r="AM7" i="2"/>
  <c r="D246" i="7" s="1"/>
  <c r="AJ8" i="2"/>
  <c r="AK8" i="2"/>
  <c r="A247" i="7" s="1"/>
  <c r="B247" i="7" s="1"/>
  <c r="AL8" i="2"/>
  <c r="C247" i="7" s="1"/>
  <c r="AM8" i="2"/>
  <c r="D247" i="7" s="1"/>
  <c r="AJ9" i="2"/>
  <c r="AK9" i="2"/>
  <c r="A248" i="7" s="1"/>
  <c r="B248" i="7" s="1"/>
  <c r="AL9" i="2"/>
  <c r="C248" i="7" s="1"/>
  <c r="AM9" i="2"/>
  <c r="D248" i="7" s="1"/>
  <c r="AJ10" i="2"/>
  <c r="AK10" i="2"/>
  <c r="A249" i="7" s="1"/>
  <c r="B249" i="7" s="1"/>
  <c r="AL10" i="2"/>
  <c r="C249" i="7" s="1"/>
  <c r="AM10" i="2"/>
  <c r="D249" i="7" s="1"/>
  <c r="AJ11" i="2"/>
  <c r="AK11" i="2"/>
  <c r="A250" i="7" s="1"/>
  <c r="B250" i="7" s="1"/>
  <c r="AL11" i="2"/>
  <c r="C250" i="7" s="1"/>
  <c r="AM11" i="2"/>
  <c r="D250" i="7" s="1"/>
  <c r="AJ12" i="2"/>
  <c r="AK12" i="2"/>
  <c r="A251" i="7" s="1"/>
  <c r="B251" i="7" s="1"/>
  <c r="AL12" i="2"/>
  <c r="C251" i="7" s="1"/>
  <c r="AM12" i="2"/>
  <c r="D251" i="7" s="1"/>
  <c r="AJ13" i="2"/>
  <c r="AK13" i="2"/>
  <c r="A252" i="7" s="1"/>
  <c r="B252" i="7" s="1"/>
  <c r="AL13" i="2"/>
  <c r="C252" i="7" s="1"/>
  <c r="AM13" i="2"/>
  <c r="D252" i="7" s="1"/>
  <c r="AJ14" i="2"/>
  <c r="AK14" i="2"/>
  <c r="A253" i="7" s="1"/>
  <c r="B253" i="7" s="1"/>
  <c r="AL14" i="2"/>
  <c r="C253" i="7" s="1"/>
  <c r="AM14" i="2"/>
  <c r="D253" i="7" s="1"/>
  <c r="AJ15" i="2"/>
  <c r="AK15" i="2"/>
  <c r="A254" i="7" s="1"/>
  <c r="B254" i="7" s="1"/>
  <c r="AL15" i="2"/>
  <c r="C254" i="7" s="1"/>
  <c r="AM15" i="2"/>
  <c r="D254" i="7" s="1"/>
  <c r="AJ16" i="2"/>
  <c r="AK16" i="2"/>
  <c r="A255" i="7" s="1"/>
  <c r="B255" i="7" s="1"/>
  <c r="AL16" i="2"/>
  <c r="C255" i="7" s="1"/>
  <c r="AM16" i="2"/>
  <c r="D255" i="7" s="1"/>
  <c r="AJ17" i="2"/>
  <c r="AK17" i="2"/>
  <c r="A256" i="7" s="1"/>
  <c r="B256" i="7" s="1"/>
  <c r="AL17" i="2"/>
  <c r="C256" i="7" s="1"/>
  <c r="AM17" i="2"/>
  <c r="D256" i="7" s="1"/>
  <c r="AJ18" i="2"/>
  <c r="AK18" i="2"/>
  <c r="A257" i="7" s="1"/>
  <c r="B257" i="7" s="1"/>
  <c r="AL18" i="2"/>
  <c r="C257" i="7" s="1"/>
  <c r="AM18" i="2"/>
  <c r="D257" i="7" s="1"/>
  <c r="AJ19" i="2"/>
  <c r="AK19" i="2"/>
  <c r="A258" i="7" s="1"/>
  <c r="B258" i="7" s="1"/>
  <c r="AL19" i="2"/>
  <c r="C258" i="7" s="1"/>
  <c r="AM19" i="2"/>
  <c r="D258" i="7" s="1"/>
  <c r="AJ20" i="2"/>
  <c r="AK20" i="2"/>
  <c r="A259" i="7" s="1"/>
  <c r="B259" i="7" s="1"/>
  <c r="AL20" i="2"/>
  <c r="C259" i="7" s="1"/>
  <c r="AM20" i="2"/>
  <c r="D259" i="7" s="1"/>
  <c r="AJ21" i="2"/>
  <c r="AK21" i="2"/>
  <c r="A260" i="7" s="1"/>
  <c r="B260" i="7" s="1"/>
  <c r="AL21" i="2"/>
  <c r="C260" i="7" s="1"/>
  <c r="AM21" i="2"/>
  <c r="D260" i="7" s="1"/>
  <c r="AJ22" i="2"/>
  <c r="AK22" i="2"/>
  <c r="A261" i="7" s="1"/>
  <c r="B261" i="7" s="1"/>
  <c r="AL22" i="2"/>
  <c r="C261" i="7" s="1"/>
  <c r="AM22" i="2"/>
  <c r="D261" i="7" s="1"/>
  <c r="AJ23" i="2"/>
  <c r="AK23" i="2"/>
  <c r="A262" i="7" s="1"/>
  <c r="B262" i="7" s="1"/>
  <c r="AL23" i="2"/>
  <c r="C262" i="7" s="1"/>
  <c r="AM23" i="2"/>
  <c r="D262" i="7" s="1"/>
  <c r="AJ24" i="2"/>
  <c r="AK24" i="2"/>
  <c r="A263" i="7" s="1"/>
  <c r="B263" i="7" s="1"/>
  <c r="AL24" i="2"/>
  <c r="C263" i="7" s="1"/>
  <c r="AM24" i="2"/>
  <c r="D263" i="7" s="1"/>
  <c r="AJ25" i="2"/>
  <c r="AK25" i="2"/>
  <c r="A264" i="7" s="1"/>
  <c r="B264" i="7" s="1"/>
  <c r="AL25" i="2"/>
  <c r="C264" i="7" s="1"/>
  <c r="AM25" i="2"/>
  <c r="D264" i="7" s="1"/>
  <c r="AJ26" i="2"/>
  <c r="AK26" i="2"/>
  <c r="A265" i="7" s="1"/>
  <c r="B265" i="7" s="1"/>
  <c r="AL26" i="2"/>
  <c r="C265" i="7" s="1"/>
  <c r="AM26" i="2"/>
  <c r="D265" i="7" s="1"/>
  <c r="AK2" i="2"/>
  <c r="AL2" i="2"/>
  <c r="AM2" i="2"/>
  <c r="AJ2" i="2"/>
  <c r="B12" i="14"/>
  <c r="G240" i="7"/>
  <c r="G241" i="7"/>
  <c r="J240" i="7"/>
  <c r="J241" i="7"/>
  <c r="K240" i="7"/>
  <c r="K241" i="7"/>
  <c r="G236" i="7"/>
  <c r="G237" i="7"/>
  <c r="G238" i="7"/>
  <c r="G239" i="7"/>
  <c r="J236" i="7"/>
  <c r="J237" i="7"/>
  <c r="J238" i="7"/>
  <c r="J239" i="7"/>
  <c r="K236" i="7"/>
  <c r="K237" i="7"/>
  <c r="K238" i="7"/>
  <c r="K239" i="7"/>
  <c r="G228" i="7"/>
  <c r="G229" i="7"/>
  <c r="G230" i="7"/>
  <c r="G231" i="7"/>
  <c r="G232" i="7"/>
  <c r="G233" i="7"/>
  <c r="G234" i="7"/>
  <c r="G235" i="7"/>
  <c r="J228" i="7"/>
  <c r="J229" i="7"/>
  <c r="J230" i="7"/>
  <c r="J231" i="7"/>
  <c r="J232" i="7"/>
  <c r="J233" i="7"/>
  <c r="J234" i="7"/>
  <c r="J235" i="7"/>
  <c r="K228" i="7"/>
  <c r="K229" i="7"/>
  <c r="K230" i="7"/>
  <c r="K231" i="7"/>
  <c r="K232" i="7"/>
  <c r="K233" i="7"/>
  <c r="K234" i="7"/>
  <c r="K235" i="7"/>
  <c r="G219" i="7"/>
  <c r="G220" i="7"/>
  <c r="G221" i="7"/>
  <c r="G222" i="7"/>
  <c r="G223" i="7"/>
  <c r="G224" i="7"/>
  <c r="G225" i="7"/>
  <c r="G226" i="7"/>
  <c r="G227" i="7"/>
  <c r="J219" i="7"/>
  <c r="J220" i="7"/>
  <c r="J221" i="7"/>
  <c r="J222" i="7"/>
  <c r="J223" i="7"/>
  <c r="J224" i="7"/>
  <c r="J225" i="7"/>
  <c r="J226" i="7"/>
  <c r="J227" i="7"/>
  <c r="K219" i="7"/>
  <c r="K220" i="7"/>
  <c r="K221" i="7"/>
  <c r="K222" i="7"/>
  <c r="K223" i="7"/>
  <c r="K224" i="7"/>
  <c r="K225" i="7"/>
  <c r="K226" i="7"/>
  <c r="K227" i="7"/>
  <c r="G218" i="7"/>
  <c r="J218" i="7"/>
  <c r="K218" i="7"/>
  <c r="AC3" i="3"/>
  <c r="AD3" i="3"/>
  <c r="A218" i="7" s="1"/>
  <c r="B218" i="7" s="1"/>
  <c r="AE3" i="3"/>
  <c r="C218" i="7" s="1"/>
  <c r="AF3" i="3"/>
  <c r="D218" i="7" s="1"/>
  <c r="AC4" i="3"/>
  <c r="AD4" i="3"/>
  <c r="A219" i="7" s="1"/>
  <c r="B219" i="7" s="1"/>
  <c r="AE4" i="3"/>
  <c r="C219" i="7" s="1"/>
  <c r="AF4" i="3"/>
  <c r="D219" i="7" s="1"/>
  <c r="AC5" i="3"/>
  <c r="AD5" i="3"/>
  <c r="A220" i="7" s="1"/>
  <c r="B220" i="7" s="1"/>
  <c r="AE5" i="3"/>
  <c r="C220" i="7" s="1"/>
  <c r="AF5" i="3"/>
  <c r="D220" i="7" s="1"/>
  <c r="AC6" i="3"/>
  <c r="AD6" i="3"/>
  <c r="A221" i="7" s="1"/>
  <c r="B221" i="7" s="1"/>
  <c r="AE6" i="3"/>
  <c r="C221" i="7" s="1"/>
  <c r="AF6" i="3"/>
  <c r="D221" i="7" s="1"/>
  <c r="AC7" i="3"/>
  <c r="AD7" i="3"/>
  <c r="A222" i="7" s="1"/>
  <c r="B222" i="7" s="1"/>
  <c r="AE7" i="3"/>
  <c r="C222" i="7" s="1"/>
  <c r="AF7" i="3"/>
  <c r="D222" i="7" s="1"/>
  <c r="AC8" i="3"/>
  <c r="AD8" i="3"/>
  <c r="A223" i="7" s="1"/>
  <c r="B223" i="7" s="1"/>
  <c r="AE8" i="3"/>
  <c r="C223" i="7" s="1"/>
  <c r="AF8" i="3"/>
  <c r="D223" i="7" s="1"/>
  <c r="AC9" i="3"/>
  <c r="AD9" i="3"/>
  <c r="A224" i="7" s="1"/>
  <c r="B224" i="7" s="1"/>
  <c r="AE9" i="3"/>
  <c r="C224" i="7" s="1"/>
  <c r="AF9" i="3"/>
  <c r="D224" i="7" s="1"/>
  <c r="AC10" i="3"/>
  <c r="AD10" i="3"/>
  <c r="A225" i="7" s="1"/>
  <c r="B225" i="7" s="1"/>
  <c r="AE10" i="3"/>
  <c r="C225" i="7" s="1"/>
  <c r="AF10" i="3"/>
  <c r="D225" i="7" s="1"/>
  <c r="AC11" i="3"/>
  <c r="AD11" i="3"/>
  <c r="A226" i="7" s="1"/>
  <c r="B226" i="7" s="1"/>
  <c r="AE11" i="3"/>
  <c r="C226" i="7" s="1"/>
  <c r="AF11" i="3"/>
  <c r="D226" i="7" s="1"/>
  <c r="AC12" i="3"/>
  <c r="AD12" i="3"/>
  <c r="A227" i="7" s="1"/>
  <c r="B227" i="7" s="1"/>
  <c r="AE12" i="3"/>
  <c r="C227" i="7" s="1"/>
  <c r="AF12" i="3"/>
  <c r="D227" i="7" s="1"/>
  <c r="AC13" i="3"/>
  <c r="AD13" i="3"/>
  <c r="A228" i="7" s="1"/>
  <c r="B228" i="7" s="1"/>
  <c r="AE13" i="3"/>
  <c r="C228" i="7" s="1"/>
  <c r="AF13" i="3"/>
  <c r="D228" i="7" s="1"/>
  <c r="AC14" i="3"/>
  <c r="AD14" i="3"/>
  <c r="A229" i="7" s="1"/>
  <c r="B229" i="7" s="1"/>
  <c r="AE14" i="3"/>
  <c r="C229" i="7" s="1"/>
  <c r="AF14" i="3"/>
  <c r="D229" i="7" s="1"/>
  <c r="AC15" i="3"/>
  <c r="AD15" i="3"/>
  <c r="A230" i="7" s="1"/>
  <c r="B230" i="7" s="1"/>
  <c r="AE15" i="3"/>
  <c r="C230" i="7" s="1"/>
  <c r="AF15" i="3"/>
  <c r="D230" i="7" s="1"/>
  <c r="AC16" i="3"/>
  <c r="AD16" i="3"/>
  <c r="A231" i="7" s="1"/>
  <c r="B231" i="7" s="1"/>
  <c r="AE16" i="3"/>
  <c r="C231" i="7" s="1"/>
  <c r="AF16" i="3"/>
  <c r="D231" i="7" s="1"/>
  <c r="AC17" i="3"/>
  <c r="AD17" i="3"/>
  <c r="A232" i="7" s="1"/>
  <c r="B232" i="7" s="1"/>
  <c r="AE17" i="3"/>
  <c r="C232" i="7" s="1"/>
  <c r="AF17" i="3"/>
  <c r="D232" i="7" s="1"/>
  <c r="AC18" i="3"/>
  <c r="AD18" i="3"/>
  <c r="A233" i="7" s="1"/>
  <c r="B233" i="7" s="1"/>
  <c r="AE18" i="3"/>
  <c r="C233" i="7" s="1"/>
  <c r="AF18" i="3"/>
  <c r="D233" i="7" s="1"/>
  <c r="AC19" i="3"/>
  <c r="AD19" i="3"/>
  <c r="A234" i="7" s="1"/>
  <c r="B234" i="7" s="1"/>
  <c r="AE19" i="3"/>
  <c r="C234" i="7" s="1"/>
  <c r="AF19" i="3"/>
  <c r="D234" i="7" s="1"/>
  <c r="AC20" i="3"/>
  <c r="AD20" i="3"/>
  <c r="A235" i="7" s="1"/>
  <c r="B235" i="7" s="1"/>
  <c r="AE20" i="3"/>
  <c r="C235" i="7" s="1"/>
  <c r="AF20" i="3"/>
  <c r="D235" i="7" s="1"/>
  <c r="AC21" i="3"/>
  <c r="AD21" i="3"/>
  <c r="A236" i="7" s="1"/>
  <c r="B236" i="7" s="1"/>
  <c r="AE21" i="3"/>
  <c r="C236" i="7" s="1"/>
  <c r="AF21" i="3"/>
  <c r="D236" i="7" s="1"/>
  <c r="AC22" i="3"/>
  <c r="AD22" i="3"/>
  <c r="A237" i="7" s="1"/>
  <c r="B237" i="7" s="1"/>
  <c r="AE22" i="3"/>
  <c r="C237" i="7" s="1"/>
  <c r="AF22" i="3"/>
  <c r="D237" i="7" s="1"/>
  <c r="AC23" i="3"/>
  <c r="AD23" i="3"/>
  <c r="A238" i="7" s="1"/>
  <c r="B238" i="7" s="1"/>
  <c r="AE23" i="3"/>
  <c r="C238" i="7" s="1"/>
  <c r="AF23" i="3"/>
  <c r="D238" i="7" s="1"/>
  <c r="AC24" i="3"/>
  <c r="AD24" i="3"/>
  <c r="A239" i="7" s="1"/>
  <c r="B239" i="7" s="1"/>
  <c r="AE24" i="3"/>
  <c r="C239" i="7" s="1"/>
  <c r="AF24" i="3"/>
  <c r="D239" i="7" s="1"/>
  <c r="AC25" i="3"/>
  <c r="AD25" i="3"/>
  <c r="A240" i="7" s="1"/>
  <c r="B240" i="7" s="1"/>
  <c r="AE25" i="3"/>
  <c r="C240" i="7" s="1"/>
  <c r="AF25" i="3"/>
  <c r="D240" i="7" s="1"/>
  <c r="AC26" i="3"/>
  <c r="AD26" i="3"/>
  <c r="A241" i="7" s="1"/>
  <c r="B241" i="7" s="1"/>
  <c r="AE26" i="3"/>
  <c r="C241" i="7" s="1"/>
  <c r="AF26" i="3"/>
  <c r="D241" i="7" s="1"/>
  <c r="AD2" i="3"/>
  <c r="AE2" i="3"/>
  <c r="AF2" i="3"/>
  <c r="AC2" i="3"/>
  <c r="G168" i="7"/>
  <c r="G169" i="7"/>
  <c r="J168" i="7"/>
  <c r="J169" i="7"/>
  <c r="K168" i="7"/>
  <c r="K169" i="7"/>
  <c r="G157" i="7"/>
  <c r="G158" i="7"/>
  <c r="G159" i="7"/>
  <c r="G160" i="7"/>
  <c r="G161" i="7"/>
  <c r="F161" i="7" s="1"/>
  <c r="G162" i="7"/>
  <c r="G163" i="7"/>
  <c r="G164" i="7"/>
  <c r="G165" i="7"/>
  <c r="G166" i="7"/>
  <c r="G167" i="7"/>
  <c r="J157" i="7"/>
  <c r="J158" i="7"/>
  <c r="J159" i="7"/>
  <c r="J160" i="7"/>
  <c r="J161" i="7"/>
  <c r="J162" i="7"/>
  <c r="J163" i="7"/>
  <c r="J164" i="7"/>
  <c r="J165" i="7"/>
  <c r="J166" i="7"/>
  <c r="J167" i="7"/>
  <c r="K157" i="7"/>
  <c r="K158" i="7"/>
  <c r="K159" i="7"/>
  <c r="K160" i="7"/>
  <c r="K161" i="7"/>
  <c r="K162" i="7"/>
  <c r="K163" i="7"/>
  <c r="K164" i="7"/>
  <c r="K165" i="7"/>
  <c r="K166" i="7"/>
  <c r="K167" i="7"/>
  <c r="G147" i="7"/>
  <c r="G148" i="7"/>
  <c r="G149" i="7"/>
  <c r="G150" i="7"/>
  <c r="G151" i="7"/>
  <c r="G152" i="7"/>
  <c r="G153" i="7"/>
  <c r="G154" i="7"/>
  <c r="G155" i="7"/>
  <c r="G156" i="7"/>
  <c r="J147" i="7"/>
  <c r="J148" i="7"/>
  <c r="J149" i="7"/>
  <c r="J150" i="7"/>
  <c r="J151" i="7"/>
  <c r="J152" i="7"/>
  <c r="J153" i="7"/>
  <c r="J154" i="7"/>
  <c r="J155" i="7"/>
  <c r="J156" i="7"/>
  <c r="K147" i="7"/>
  <c r="K148" i="7"/>
  <c r="K149" i="7"/>
  <c r="K150" i="7"/>
  <c r="K151" i="7"/>
  <c r="K152" i="7"/>
  <c r="K153" i="7"/>
  <c r="K154" i="7"/>
  <c r="K155" i="7"/>
  <c r="K156" i="7"/>
  <c r="G146" i="7"/>
  <c r="J146" i="7"/>
  <c r="K146" i="7"/>
  <c r="AC3" i="2"/>
  <c r="AD3" i="2"/>
  <c r="A146" i="7" s="1"/>
  <c r="B146" i="7" s="1"/>
  <c r="AE3" i="2"/>
  <c r="C146" i="7" s="1"/>
  <c r="AF3" i="2"/>
  <c r="D146" i="7" s="1"/>
  <c r="AC4" i="2"/>
  <c r="AD4" i="2"/>
  <c r="A147" i="7" s="1"/>
  <c r="B147" i="7" s="1"/>
  <c r="AE4" i="2"/>
  <c r="C147" i="7" s="1"/>
  <c r="AF4" i="2"/>
  <c r="D147" i="7" s="1"/>
  <c r="AC5" i="2"/>
  <c r="AD5" i="2"/>
  <c r="A148" i="7" s="1"/>
  <c r="B148" i="7" s="1"/>
  <c r="AE5" i="2"/>
  <c r="C148" i="7" s="1"/>
  <c r="AF5" i="2"/>
  <c r="D148" i="7" s="1"/>
  <c r="AC6" i="2"/>
  <c r="AD6" i="2"/>
  <c r="A149" i="7" s="1"/>
  <c r="B149" i="7" s="1"/>
  <c r="AE6" i="2"/>
  <c r="C149" i="7" s="1"/>
  <c r="AF6" i="2"/>
  <c r="D149" i="7" s="1"/>
  <c r="AC7" i="2"/>
  <c r="AD7" i="2"/>
  <c r="A150" i="7" s="1"/>
  <c r="B150" i="7" s="1"/>
  <c r="AE7" i="2"/>
  <c r="C150" i="7" s="1"/>
  <c r="AF7" i="2"/>
  <c r="D150" i="7" s="1"/>
  <c r="AC8" i="2"/>
  <c r="AD8" i="2"/>
  <c r="A151" i="7" s="1"/>
  <c r="B151" i="7" s="1"/>
  <c r="AE8" i="2"/>
  <c r="C151" i="7" s="1"/>
  <c r="AF8" i="2"/>
  <c r="D151" i="7" s="1"/>
  <c r="AC9" i="2"/>
  <c r="AD9" i="2"/>
  <c r="A152" i="7" s="1"/>
  <c r="B152" i="7" s="1"/>
  <c r="AE9" i="2"/>
  <c r="C152" i="7" s="1"/>
  <c r="AF9" i="2"/>
  <c r="D152" i="7" s="1"/>
  <c r="AC10" i="2"/>
  <c r="AD10" i="2"/>
  <c r="A153" i="7" s="1"/>
  <c r="B153" i="7" s="1"/>
  <c r="AE10" i="2"/>
  <c r="C153" i="7" s="1"/>
  <c r="AF10" i="2"/>
  <c r="D153" i="7" s="1"/>
  <c r="AC11" i="2"/>
  <c r="AD11" i="2"/>
  <c r="A154" i="7" s="1"/>
  <c r="B154" i="7" s="1"/>
  <c r="AE11" i="2"/>
  <c r="C154" i="7" s="1"/>
  <c r="AF11" i="2"/>
  <c r="D154" i="7" s="1"/>
  <c r="AC12" i="2"/>
  <c r="AD12" i="2"/>
  <c r="A155" i="7" s="1"/>
  <c r="B155" i="7" s="1"/>
  <c r="AE12" i="2"/>
  <c r="C155" i="7" s="1"/>
  <c r="AF12" i="2"/>
  <c r="D155" i="7" s="1"/>
  <c r="AC13" i="2"/>
  <c r="AD13" i="2"/>
  <c r="A156" i="7" s="1"/>
  <c r="B156" i="7" s="1"/>
  <c r="AE13" i="2"/>
  <c r="C156" i="7" s="1"/>
  <c r="AF13" i="2"/>
  <c r="D156" i="7" s="1"/>
  <c r="AC14" i="2"/>
  <c r="AD14" i="2"/>
  <c r="A157" i="7" s="1"/>
  <c r="B157" i="7" s="1"/>
  <c r="AE14" i="2"/>
  <c r="C157" i="7" s="1"/>
  <c r="AF14" i="2"/>
  <c r="D157" i="7" s="1"/>
  <c r="AC15" i="2"/>
  <c r="AD15" i="2"/>
  <c r="A158" i="7" s="1"/>
  <c r="B158" i="7" s="1"/>
  <c r="AE15" i="2"/>
  <c r="C158" i="7" s="1"/>
  <c r="AF15" i="2"/>
  <c r="D158" i="7" s="1"/>
  <c r="AC16" i="2"/>
  <c r="AD16" i="2"/>
  <c r="A159" i="7" s="1"/>
  <c r="B159" i="7" s="1"/>
  <c r="AE16" i="2"/>
  <c r="C159" i="7" s="1"/>
  <c r="AF16" i="2"/>
  <c r="D159" i="7" s="1"/>
  <c r="AC17" i="2"/>
  <c r="AD17" i="2"/>
  <c r="A160" i="7" s="1"/>
  <c r="B160" i="7" s="1"/>
  <c r="AE17" i="2"/>
  <c r="C160" i="7" s="1"/>
  <c r="AF17" i="2"/>
  <c r="D160" i="7" s="1"/>
  <c r="AC18" i="2"/>
  <c r="AD18" i="2"/>
  <c r="A161" i="7" s="1"/>
  <c r="B161" i="7" s="1"/>
  <c r="AE18" i="2"/>
  <c r="C161" i="7" s="1"/>
  <c r="AF18" i="2"/>
  <c r="D161" i="7" s="1"/>
  <c r="AC19" i="2"/>
  <c r="AD19" i="2"/>
  <c r="A162" i="7" s="1"/>
  <c r="B162" i="7" s="1"/>
  <c r="AE19" i="2"/>
  <c r="C162" i="7" s="1"/>
  <c r="AF19" i="2"/>
  <c r="D162" i="7" s="1"/>
  <c r="AC20" i="2"/>
  <c r="AD20" i="2"/>
  <c r="A163" i="7" s="1"/>
  <c r="B163" i="7" s="1"/>
  <c r="AE20" i="2"/>
  <c r="C163" i="7" s="1"/>
  <c r="AF20" i="2"/>
  <c r="D163" i="7" s="1"/>
  <c r="AC21" i="2"/>
  <c r="AD21" i="2"/>
  <c r="A164" i="7" s="1"/>
  <c r="B164" i="7" s="1"/>
  <c r="AE21" i="2"/>
  <c r="C164" i="7" s="1"/>
  <c r="AF21" i="2"/>
  <c r="D164" i="7" s="1"/>
  <c r="AC22" i="2"/>
  <c r="AD22" i="2"/>
  <c r="A165" i="7" s="1"/>
  <c r="B165" i="7" s="1"/>
  <c r="AE22" i="2"/>
  <c r="C165" i="7" s="1"/>
  <c r="AF22" i="2"/>
  <c r="D165" i="7" s="1"/>
  <c r="AC23" i="2"/>
  <c r="AD23" i="2"/>
  <c r="A166" i="7" s="1"/>
  <c r="B166" i="7" s="1"/>
  <c r="AE23" i="2"/>
  <c r="C166" i="7" s="1"/>
  <c r="AF23" i="2"/>
  <c r="D166" i="7" s="1"/>
  <c r="AC24" i="2"/>
  <c r="AD24" i="2"/>
  <c r="A167" i="7" s="1"/>
  <c r="B167" i="7" s="1"/>
  <c r="AE24" i="2"/>
  <c r="C167" i="7" s="1"/>
  <c r="AF24" i="2"/>
  <c r="D167" i="7" s="1"/>
  <c r="AC25" i="2"/>
  <c r="AD25" i="2"/>
  <c r="A168" i="7" s="1"/>
  <c r="B168" i="7" s="1"/>
  <c r="AE25" i="2"/>
  <c r="C168" i="7" s="1"/>
  <c r="AF25" i="2"/>
  <c r="D168" i="7" s="1"/>
  <c r="AC26" i="2"/>
  <c r="AD26" i="2"/>
  <c r="A169" i="7" s="1"/>
  <c r="B169" i="7" s="1"/>
  <c r="AE26" i="2"/>
  <c r="C169" i="7" s="1"/>
  <c r="AF26" i="2"/>
  <c r="D169" i="7" s="1"/>
  <c r="AD2" i="2"/>
  <c r="AE2" i="2"/>
  <c r="AF2" i="2"/>
  <c r="AC2" i="2"/>
  <c r="B385" i="17"/>
  <c r="B384" i="17"/>
  <c r="B383" i="17"/>
  <c r="B382" i="17"/>
  <c r="B381" i="17"/>
  <c r="B380" i="17"/>
  <c r="B379" i="17"/>
  <c r="B378" i="17"/>
  <c r="B377" i="17"/>
  <c r="B376" i="17"/>
  <c r="B375" i="17"/>
  <c r="B374" i="17"/>
  <c r="B373" i="17"/>
  <c r="B372" i="17"/>
  <c r="B371" i="17"/>
  <c r="B370" i="17"/>
  <c r="B369" i="17"/>
  <c r="B368" i="17"/>
  <c r="B367" i="17"/>
  <c r="B366" i="17"/>
  <c r="B365" i="17"/>
  <c r="B364" i="17"/>
  <c r="B363" i="17"/>
  <c r="B362" i="17"/>
  <c r="B289" i="17"/>
  <c r="B288" i="17"/>
  <c r="B287" i="17"/>
  <c r="B286" i="17"/>
  <c r="B285" i="17"/>
  <c r="B284" i="17"/>
  <c r="B283" i="17"/>
  <c r="B282" i="17"/>
  <c r="B281" i="17"/>
  <c r="B280" i="17"/>
  <c r="B279" i="17"/>
  <c r="B278" i="17"/>
  <c r="B277" i="17"/>
  <c r="B276" i="17"/>
  <c r="B275" i="17"/>
  <c r="B274" i="17"/>
  <c r="B273" i="17"/>
  <c r="B272" i="17"/>
  <c r="B271" i="17"/>
  <c r="B270" i="17"/>
  <c r="B269" i="17"/>
  <c r="B268" i="17"/>
  <c r="B267" i="17"/>
  <c r="B266" i="17"/>
  <c r="B193" i="17"/>
  <c r="B192" i="17"/>
  <c r="B191" i="17"/>
  <c r="B190" i="17"/>
  <c r="B189" i="17"/>
  <c r="B188" i="17"/>
  <c r="B187" i="17"/>
  <c r="B186" i="17"/>
  <c r="B185" i="17"/>
  <c r="B184" i="17"/>
  <c r="B183" i="17"/>
  <c r="B182" i="17"/>
  <c r="B181" i="17"/>
  <c r="B180" i="17"/>
  <c r="B179" i="17"/>
  <c r="B178" i="17"/>
  <c r="B177" i="17"/>
  <c r="B176" i="17"/>
  <c r="B175" i="17"/>
  <c r="B174" i="17"/>
  <c r="B173" i="17"/>
  <c r="B172" i="17"/>
  <c r="B171" i="17"/>
  <c r="B170" i="17"/>
  <c r="B97" i="17"/>
  <c r="B96" i="17"/>
  <c r="B95" i="17"/>
  <c r="B94" i="17"/>
  <c r="B93" i="17"/>
  <c r="B92" i="17"/>
  <c r="B91" i="17"/>
  <c r="B90" i="17"/>
  <c r="B89" i="17"/>
  <c r="B88" i="17"/>
  <c r="B87" i="17"/>
  <c r="B86" i="17"/>
  <c r="B85" i="17"/>
  <c r="B84" i="17"/>
  <c r="B83" i="17"/>
  <c r="B82" i="17"/>
  <c r="B81" i="17"/>
  <c r="B80" i="17"/>
  <c r="B79" i="17"/>
  <c r="B78" i="17"/>
  <c r="B77" i="17"/>
  <c r="B76" i="17"/>
  <c r="B75" i="17"/>
  <c r="B74" i="17"/>
  <c r="B361" i="17"/>
  <c r="B360" i="17"/>
  <c r="B359" i="17"/>
  <c r="B358" i="17"/>
  <c r="B357" i="17"/>
  <c r="B356" i="17"/>
  <c r="B355" i="17"/>
  <c r="B354" i="17"/>
  <c r="B353" i="17"/>
  <c r="B352" i="17"/>
  <c r="B351" i="17"/>
  <c r="B350" i="17"/>
  <c r="B349" i="17"/>
  <c r="B348" i="17"/>
  <c r="B347" i="17"/>
  <c r="B346" i="17"/>
  <c r="B345" i="17"/>
  <c r="B344" i="17"/>
  <c r="B343" i="17"/>
  <c r="B342" i="17"/>
  <c r="B341" i="17"/>
  <c r="B340" i="17"/>
  <c r="B339" i="17"/>
  <c r="B338" i="17"/>
  <c r="B265" i="17"/>
  <c r="B264" i="17"/>
  <c r="B263" i="17"/>
  <c r="B262" i="17"/>
  <c r="B261" i="17"/>
  <c r="B260" i="17"/>
  <c r="B259" i="17"/>
  <c r="B258" i="17"/>
  <c r="B257" i="17"/>
  <c r="B256" i="17"/>
  <c r="B255" i="17"/>
  <c r="B254" i="17"/>
  <c r="B253" i="17"/>
  <c r="B252" i="17"/>
  <c r="B251" i="17"/>
  <c r="B250" i="17"/>
  <c r="B249" i="17"/>
  <c r="B248" i="17"/>
  <c r="B247" i="17"/>
  <c r="B246" i="17"/>
  <c r="B245" i="17"/>
  <c r="B244" i="17"/>
  <c r="B243" i="17"/>
  <c r="B242" i="17"/>
  <c r="B169" i="17"/>
  <c r="B168" i="17"/>
  <c r="B167" i="17"/>
  <c r="B166" i="17"/>
  <c r="B165" i="17"/>
  <c r="B164" i="17"/>
  <c r="B163" i="17"/>
  <c r="B162" i="17"/>
  <c r="B161" i="17"/>
  <c r="B160" i="17"/>
  <c r="B159" i="17"/>
  <c r="B158" i="17"/>
  <c r="B157" i="17"/>
  <c r="B156" i="17"/>
  <c r="B155" i="17"/>
  <c r="B154" i="17"/>
  <c r="B153" i="17"/>
  <c r="B152" i="17"/>
  <c r="B151" i="17"/>
  <c r="B150" i="17"/>
  <c r="B149" i="17"/>
  <c r="B148" i="17"/>
  <c r="B147" i="17"/>
  <c r="B146" i="17"/>
  <c r="B73" i="17"/>
  <c r="B72" i="17"/>
  <c r="B71" i="17"/>
  <c r="B70" i="17"/>
  <c r="B69" i="17"/>
  <c r="B68" i="17"/>
  <c r="B67" i="17"/>
  <c r="B66" i="17"/>
  <c r="B65" i="17"/>
  <c r="B64" i="17"/>
  <c r="B63" i="17"/>
  <c r="B62" i="17"/>
  <c r="B61" i="17"/>
  <c r="B60" i="17"/>
  <c r="B59" i="17"/>
  <c r="B58" i="17"/>
  <c r="B57" i="17"/>
  <c r="B56" i="17"/>
  <c r="B55" i="17"/>
  <c r="B54" i="17"/>
  <c r="B53" i="17"/>
  <c r="B52" i="17"/>
  <c r="B51" i="17"/>
  <c r="B50" i="17"/>
  <c r="B337" i="17"/>
  <c r="B336" i="17"/>
  <c r="B335" i="17"/>
  <c r="B334" i="17"/>
  <c r="B333" i="17"/>
  <c r="B332" i="17"/>
  <c r="B331" i="17"/>
  <c r="B330" i="17"/>
  <c r="B329" i="17"/>
  <c r="B328" i="17"/>
  <c r="B327" i="17"/>
  <c r="B326" i="17"/>
  <c r="B325" i="17"/>
  <c r="B324" i="17"/>
  <c r="B323" i="17"/>
  <c r="B322" i="17"/>
  <c r="B321" i="17"/>
  <c r="B320" i="17"/>
  <c r="B319" i="17"/>
  <c r="B318" i="17"/>
  <c r="B317" i="17"/>
  <c r="B316" i="17"/>
  <c r="B315" i="17"/>
  <c r="B314" i="17"/>
  <c r="B241" i="17"/>
  <c r="B240" i="17"/>
  <c r="B239" i="17"/>
  <c r="B238" i="17"/>
  <c r="B237" i="17"/>
  <c r="B236" i="17"/>
  <c r="B235" i="17"/>
  <c r="B234" i="17"/>
  <c r="B233" i="17"/>
  <c r="B232" i="17"/>
  <c r="B231" i="17"/>
  <c r="B230" i="17"/>
  <c r="B229" i="17"/>
  <c r="B228" i="17"/>
  <c r="B227" i="17"/>
  <c r="B226" i="17"/>
  <c r="B225" i="17"/>
  <c r="B224" i="17"/>
  <c r="B223" i="17"/>
  <c r="B222" i="17"/>
  <c r="B221" i="17"/>
  <c r="B220" i="17"/>
  <c r="B219" i="17"/>
  <c r="B218" i="17"/>
  <c r="B145" i="17"/>
  <c r="B144" i="17"/>
  <c r="B143" i="17"/>
  <c r="B142" i="17"/>
  <c r="B141" i="17"/>
  <c r="B140" i="17"/>
  <c r="B139" i="17"/>
  <c r="B138" i="17"/>
  <c r="B137" i="17"/>
  <c r="B136" i="17"/>
  <c r="B135" i="17"/>
  <c r="B134" i="17"/>
  <c r="B133" i="17"/>
  <c r="B132" i="17"/>
  <c r="B131" i="17"/>
  <c r="B130" i="17"/>
  <c r="B129" i="17"/>
  <c r="B128" i="17"/>
  <c r="B127" i="17"/>
  <c r="B126" i="17"/>
  <c r="B125" i="17"/>
  <c r="B124" i="17"/>
  <c r="B123" i="17"/>
  <c r="B122" i="17"/>
  <c r="B49" i="17"/>
  <c r="B48" i="17"/>
  <c r="B47" i="17"/>
  <c r="B46" i="17"/>
  <c r="B45" i="17"/>
  <c r="B44" i="17"/>
  <c r="B43" i="17"/>
  <c r="B42" i="17"/>
  <c r="B41" i="17"/>
  <c r="B40" i="17"/>
  <c r="B39" i="17"/>
  <c r="B38" i="17"/>
  <c r="B37" i="17"/>
  <c r="B36" i="17"/>
  <c r="B35" i="17"/>
  <c r="B34" i="17"/>
  <c r="B33" i="17"/>
  <c r="B32" i="17"/>
  <c r="B31" i="17"/>
  <c r="B30" i="17"/>
  <c r="B29" i="17"/>
  <c r="B28" i="17"/>
  <c r="B27" i="17"/>
  <c r="B26" i="17"/>
  <c r="B2" i="17"/>
  <c r="B3" i="17"/>
  <c r="B4" i="17"/>
  <c r="B5" i="17"/>
  <c r="B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94" i="17"/>
  <c r="B195" i="17"/>
  <c r="B196" i="17"/>
  <c r="B197" i="17"/>
  <c r="B198" i="17"/>
  <c r="B199" i="17"/>
  <c r="B200" i="17"/>
  <c r="B201" i="17"/>
  <c r="B202" i="17"/>
  <c r="B203" i="17"/>
  <c r="B204" i="17"/>
  <c r="B205" i="17"/>
  <c r="B206" i="17"/>
  <c r="B207" i="17"/>
  <c r="B208" i="17"/>
  <c r="B209" i="17"/>
  <c r="B210" i="17"/>
  <c r="B211" i="17"/>
  <c r="B212" i="17"/>
  <c r="B213" i="17"/>
  <c r="B214" i="17"/>
  <c r="B215" i="17"/>
  <c r="B216" i="17"/>
  <c r="B217" i="17"/>
  <c r="B290" i="17"/>
  <c r="B291" i="17"/>
  <c r="B292" i="17"/>
  <c r="B293" i="17"/>
  <c r="B294" i="17"/>
  <c r="B295" i="17"/>
  <c r="B296" i="17"/>
  <c r="B297" i="17"/>
  <c r="B298" i="17"/>
  <c r="B299" i="17"/>
  <c r="B300" i="17"/>
  <c r="B301" i="17"/>
  <c r="B302" i="17"/>
  <c r="B303" i="17"/>
  <c r="B304" i="17"/>
  <c r="B305" i="17"/>
  <c r="B306" i="17"/>
  <c r="B307" i="17"/>
  <c r="B308" i="17"/>
  <c r="B309" i="17"/>
  <c r="B310" i="17"/>
  <c r="B311" i="17"/>
  <c r="B312" i="17"/>
  <c r="B313" i="17"/>
  <c r="A19" i="16"/>
  <c r="B19" i="16"/>
  <c r="D18" i="17" s="1"/>
  <c r="C19" i="16"/>
  <c r="D42" i="17" s="1"/>
  <c r="D19" i="16"/>
  <c r="D66" i="17" s="1"/>
  <c r="E19" i="16"/>
  <c r="D90" i="17" s="1"/>
  <c r="F19" i="16"/>
  <c r="D114" i="17" s="1"/>
  <c r="G19" i="16"/>
  <c r="D138" i="17" s="1"/>
  <c r="H19" i="16"/>
  <c r="D162" i="17" s="1"/>
  <c r="I19" i="16"/>
  <c r="D186" i="17" s="1"/>
  <c r="J19" i="16"/>
  <c r="D210" i="17" s="1"/>
  <c r="K19" i="16"/>
  <c r="D234" i="17" s="1"/>
  <c r="L19" i="16"/>
  <c r="D258" i="17" s="1"/>
  <c r="M19" i="16"/>
  <c r="D282" i="17" s="1"/>
  <c r="N19" i="16"/>
  <c r="D306" i="17" s="1"/>
  <c r="O19" i="16"/>
  <c r="D330" i="17" s="1"/>
  <c r="P19" i="16"/>
  <c r="D354" i="17" s="1"/>
  <c r="Q19" i="16"/>
  <c r="D378" i="17" s="1"/>
  <c r="A20" i="16"/>
  <c r="B20" i="16"/>
  <c r="D19" i="17" s="1"/>
  <c r="C20" i="16"/>
  <c r="D43" i="17" s="1"/>
  <c r="D20" i="16"/>
  <c r="D67" i="17" s="1"/>
  <c r="E20" i="16"/>
  <c r="D91" i="17" s="1"/>
  <c r="F20" i="16"/>
  <c r="D115" i="17" s="1"/>
  <c r="G20" i="16"/>
  <c r="D139" i="17" s="1"/>
  <c r="H20" i="16"/>
  <c r="D163" i="17" s="1"/>
  <c r="I20" i="16"/>
  <c r="D187" i="17" s="1"/>
  <c r="J20" i="16"/>
  <c r="D211" i="17" s="1"/>
  <c r="K20" i="16"/>
  <c r="D235" i="17" s="1"/>
  <c r="L20" i="16"/>
  <c r="D259" i="17" s="1"/>
  <c r="M20" i="16"/>
  <c r="D283" i="17" s="1"/>
  <c r="N20" i="16"/>
  <c r="D307" i="17" s="1"/>
  <c r="O20" i="16"/>
  <c r="D331" i="17" s="1"/>
  <c r="P20" i="16"/>
  <c r="D355" i="17" s="1"/>
  <c r="Q20" i="16"/>
  <c r="D379" i="17" s="1"/>
  <c r="A21" i="16"/>
  <c r="B21" i="16"/>
  <c r="D20" i="17" s="1"/>
  <c r="C21" i="16"/>
  <c r="D44" i="17" s="1"/>
  <c r="D21" i="16"/>
  <c r="D68" i="17" s="1"/>
  <c r="E21" i="16"/>
  <c r="D92" i="17" s="1"/>
  <c r="F21" i="16"/>
  <c r="D116" i="17" s="1"/>
  <c r="G21" i="16"/>
  <c r="D140" i="17" s="1"/>
  <c r="H21" i="16"/>
  <c r="D164" i="17" s="1"/>
  <c r="I21" i="16"/>
  <c r="D188" i="17" s="1"/>
  <c r="J21" i="16"/>
  <c r="D212" i="17" s="1"/>
  <c r="K21" i="16"/>
  <c r="D236" i="17" s="1"/>
  <c r="L21" i="16"/>
  <c r="D260" i="17" s="1"/>
  <c r="M21" i="16"/>
  <c r="D284" i="17" s="1"/>
  <c r="N21" i="16"/>
  <c r="D308" i="17" s="1"/>
  <c r="O21" i="16"/>
  <c r="D332" i="17" s="1"/>
  <c r="P21" i="16"/>
  <c r="D356" i="17" s="1"/>
  <c r="Q21" i="16"/>
  <c r="D380" i="17" s="1"/>
  <c r="A22" i="16"/>
  <c r="B22" i="16"/>
  <c r="D21" i="17" s="1"/>
  <c r="C22" i="16"/>
  <c r="D45" i="17" s="1"/>
  <c r="D22" i="16"/>
  <c r="D69" i="17" s="1"/>
  <c r="E22" i="16"/>
  <c r="D93" i="17" s="1"/>
  <c r="F22" i="16"/>
  <c r="D117" i="17" s="1"/>
  <c r="G22" i="16"/>
  <c r="D141" i="17" s="1"/>
  <c r="H22" i="16"/>
  <c r="D165" i="17" s="1"/>
  <c r="I22" i="16"/>
  <c r="D189" i="17" s="1"/>
  <c r="J22" i="16"/>
  <c r="D213" i="17" s="1"/>
  <c r="K22" i="16"/>
  <c r="D237" i="17" s="1"/>
  <c r="L22" i="16"/>
  <c r="D261" i="17" s="1"/>
  <c r="M22" i="16"/>
  <c r="D285" i="17" s="1"/>
  <c r="N22" i="16"/>
  <c r="D309" i="17" s="1"/>
  <c r="O22" i="16"/>
  <c r="D333" i="17" s="1"/>
  <c r="P22" i="16"/>
  <c r="D357" i="17" s="1"/>
  <c r="Q22" i="16"/>
  <c r="D381" i="17" s="1"/>
  <c r="A23" i="16"/>
  <c r="B23" i="16"/>
  <c r="D22" i="17" s="1"/>
  <c r="C23" i="16"/>
  <c r="D46" i="17" s="1"/>
  <c r="D23" i="16"/>
  <c r="D70" i="17" s="1"/>
  <c r="E23" i="16"/>
  <c r="D94" i="17" s="1"/>
  <c r="F23" i="16"/>
  <c r="D118" i="17" s="1"/>
  <c r="G23" i="16"/>
  <c r="D142" i="17" s="1"/>
  <c r="H23" i="16"/>
  <c r="D166" i="17" s="1"/>
  <c r="I23" i="16"/>
  <c r="D190" i="17" s="1"/>
  <c r="J23" i="16"/>
  <c r="D214" i="17" s="1"/>
  <c r="K23" i="16"/>
  <c r="D238" i="17" s="1"/>
  <c r="L23" i="16"/>
  <c r="D262" i="17" s="1"/>
  <c r="M23" i="16"/>
  <c r="D286" i="17" s="1"/>
  <c r="N23" i="16"/>
  <c r="D310" i="17" s="1"/>
  <c r="O23" i="16"/>
  <c r="D334" i="17" s="1"/>
  <c r="P23" i="16"/>
  <c r="D358" i="17" s="1"/>
  <c r="Q23" i="16"/>
  <c r="D382" i="17" s="1"/>
  <c r="A24" i="16"/>
  <c r="B24" i="16"/>
  <c r="D23" i="17" s="1"/>
  <c r="C24" i="16"/>
  <c r="D47" i="17" s="1"/>
  <c r="D24" i="16"/>
  <c r="D71" i="17" s="1"/>
  <c r="E24" i="16"/>
  <c r="D95" i="17" s="1"/>
  <c r="F24" i="16"/>
  <c r="D119" i="17" s="1"/>
  <c r="G24" i="16"/>
  <c r="D143" i="17" s="1"/>
  <c r="H24" i="16"/>
  <c r="D167" i="17" s="1"/>
  <c r="I24" i="16"/>
  <c r="D191" i="17" s="1"/>
  <c r="J24" i="16"/>
  <c r="D215" i="17" s="1"/>
  <c r="K24" i="16"/>
  <c r="D239" i="17" s="1"/>
  <c r="L24" i="16"/>
  <c r="D263" i="17" s="1"/>
  <c r="M24" i="16"/>
  <c r="D287" i="17" s="1"/>
  <c r="N24" i="16"/>
  <c r="D311" i="17" s="1"/>
  <c r="O24" i="16"/>
  <c r="D335" i="17" s="1"/>
  <c r="P24" i="16"/>
  <c r="D359" i="17" s="1"/>
  <c r="Q24" i="16"/>
  <c r="D383" i="17" s="1"/>
  <c r="A25" i="16"/>
  <c r="B25" i="16"/>
  <c r="D24" i="17" s="1"/>
  <c r="C25" i="16"/>
  <c r="D48" i="17" s="1"/>
  <c r="D25" i="16"/>
  <c r="D72" i="17" s="1"/>
  <c r="E25" i="16"/>
  <c r="D96" i="17" s="1"/>
  <c r="F25" i="16"/>
  <c r="D120" i="17" s="1"/>
  <c r="G25" i="16"/>
  <c r="D144" i="17" s="1"/>
  <c r="H25" i="16"/>
  <c r="D168" i="17" s="1"/>
  <c r="I25" i="16"/>
  <c r="D192" i="17" s="1"/>
  <c r="J25" i="16"/>
  <c r="D216" i="17" s="1"/>
  <c r="K25" i="16"/>
  <c r="D240" i="17" s="1"/>
  <c r="L25" i="16"/>
  <c r="D264" i="17" s="1"/>
  <c r="M25" i="16"/>
  <c r="D288" i="17" s="1"/>
  <c r="N25" i="16"/>
  <c r="D312" i="17" s="1"/>
  <c r="O25" i="16"/>
  <c r="D336" i="17" s="1"/>
  <c r="P25" i="16"/>
  <c r="D360" i="17" s="1"/>
  <c r="Q25" i="16"/>
  <c r="D384" i="17" s="1"/>
  <c r="A26" i="16"/>
  <c r="B26" i="16"/>
  <c r="D25" i="17" s="1"/>
  <c r="C26" i="16"/>
  <c r="D49" i="17" s="1"/>
  <c r="D26" i="16"/>
  <c r="D73" i="17" s="1"/>
  <c r="E26" i="16"/>
  <c r="D97" i="17" s="1"/>
  <c r="F26" i="16"/>
  <c r="D121" i="17" s="1"/>
  <c r="G26" i="16"/>
  <c r="D145" i="17" s="1"/>
  <c r="H26" i="16"/>
  <c r="D169" i="17" s="1"/>
  <c r="I26" i="16"/>
  <c r="D193" i="17" s="1"/>
  <c r="J26" i="16"/>
  <c r="D217" i="17" s="1"/>
  <c r="K26" i="16"/>
  <c r="D241" i="17" s="1"/>
  <c r="L26" i="16"/>
  <c r="D265" i="17" s="1"/>
  <c r="M26" i="16"/>
  <c r="D289" i="17" s="1"/>
  <c r="N26" i="16"/>
  <c r="D313" i="17" s="1"/>
  <c r="O26" i="16"/>
  <c r="D337" i="17" s="1"/>
  <c r="P26" i="16"/>
  <c r="D361" i="17" s="1"/>
  <c r="Q26" i="16"/>
  <c r="D385" i="17" s="1"/>
  <c r="A3" i="16"/>
  <c r="B3" i="16"/>
  <c r="D2" i="17" s="1"/>
  <c r="C3" i="16"/>
  <c r="D26" i="17" s="1"/>
  <c r="D3" i="16"/>
  <c r="D50" i="17" s="1"/>
  <c r="E3" i="16"/>
  <c r="D74" i="17" s="1"/>
  <c r="F3" i="16"/>
  <c r="D98" i="17" s="1"/>
  <c r="G3" i="16"/>
  <c r="D122" i="17" s="1"/>
  <c r="H3" i="16"/>
  <c r="D146" i="17" s="1"/>
  <c r="I3" i="16"/>
  <c r="D170" i="17" s="1"/>
  <c r="J3" i="16"/>
  <c r="D194" i="17" s="1"/>
  <c r="K3" i="16"/>
  <c r="D218" i="17" s="1"/>
  <c r="L3" i="16"/>
  <c r="D242" i="17" s="1"/>
  <c r="M3" i="16"/>
  <c r="D266" i="17" s="1"/>
  <c r="N3" i="16"/>
  <c r="D290" i="17" s="1"/>
  <c r="O3" i="16"/>
  <c r="D314" i="17" s="1"/>
  <c r="P3" i="16"/>
  <c r="D338" i="17" s="1"/>
  <c r="Q3" i="16"/>
  <c r="D362" i="17" s="1"/>
  <c r="A4" i="16"/>
  <c r="B4" i="16"/>
  <c r="D3" i="17" s="1"/>
  <c r="C4" i="16"/>
  <c r="D27" i="17" s="1"/>
  <c r="D4" i="16"/>
  <c r="D51" i="17" s="1"/>
  <c r="E4" i="16"/>
  <c r="D75" i="17" s="1"/>
  <c r="F4" i="16"/>
  <c r="D99" i="17" s="1"/>
  <c r="G4" i="16"/>
  <c r="D123" i="17" s="1"/>
  <c r="H4" i="16"/>
  <c r="D147" i="17" s="1"/>
  <c r="I4" i="16"/>
  <c r="D171" i="17" s="1"/>
  <c r="J4" i="16"/>
  <c r="D195" i="17" s="1"/>
  <c r="K4" i="16"/>
  <c r="D219" i="17" s="1"/>
  <c r="L4" i="16"/>
  <c r="D243" i="17" s="1"/>
  <c r="M4" i="16"/>
  <c r="D267" i="17" s="1"/>
  <c r="N4" i="16"/>
  <c r="D291" i="17" s="1"/>
  <c r="O4" i="16"/>
  <c r="D315" i="17" s="1"/>
  <c r="P4" i="16"/>
  <c r="D339" i="17" s="1"/>
  <c r="Q4" i="16"/>
  <c r="D363" i="17" s="1"/>
  <c r="A5" i="16"/>
  <c r="B5" i="16"/>
  <c r="D4" i="17" s="1"/>
  <c r="C5" i="16"/>
  <c r="D28" i="17" s="1"/>
  <c r="D5" i="16"/>
  <c r="D52" i="17" s="1"/>
  <c r="E5" i="16"/>
  <c r="D76" i="17" s="1"/>
  <c r="F5" i="16"/>
  <c r="D100" i="17" s="1"/>
  <c r="G5" i="16"/>
  <c r="D124" i="17" s="1"/>
  <c r="H5" i="16"/>
  <c r="D148" i="17" s="1"/>
  <c r="I5" i="16"/>
  <c r="D172" i="17" s="1"/>
  <c r="J5" i="16"/>
  <c r="D196" i="17" s="1"/>
  <c r="K5" i="16"/>
  <c r="D220" i="17" s="1"/>
  <c r="L5" i="16"/>
  <c r="D244" i="17" s="1"/>
  <c r="M5" i="16"/>
  <c r="D268" i="17" s="1"/>
  <c r="N5" i="16"/>
  <c r="D292" i="17" s="1"/>
  <c r="O5" i="16"/>
  <c r="D316" i="17" s="1"/>
  <c r="P5" i="16"/>
  <c r="D340" i="17" s="1"/>
  <c r="Q5" i="16"/>
  <c r="D364" i="17" s="1"/>
  <c r="A6" i="16"/>
  <c r="B6" i="16"/>
  <c r="D5" i="17" s="1"/>
  <c r="C6" i="16"/>
  <c r="D29" i="17" s="1"/>
  <c r="D6" i="16"/>
  <c r="D53" i="17" s="1"/>
  <c r="E6" i="16"/>
  <c r="D77" i="17" s="1"/>
  <c r="F6" i="16"/>
  <c r="D101" i="17" s="1"/>
  <c r="G6" i="16"/>
  <c r="D125" i="17" s="1"/>
  <c r="H6" i="16"/>
  <c r="D149" i="17" s="1"/>
  <c r="I6" i="16"/>
  <c r="D173" i="17" s="1"/>
  <c r="J6" i="16"/>
  <c r="D197" i="17" s="1"/>
  <c r="K6" i="16"/>
  <c r="D221" i="17" s="1"/>
  <c r="L6" i="16"/>
  <c r="D245" i="17" s="1"/>
  <c r="M6" i="16"/>
  <c r="D269" i="17" s="1"/>
  <c r="N6" i="16"/>
  <c r="D293" i="17" s="1"/>
  <c r="O6" i="16"/>
  <c r="D317" i="17" s="1"/>
  <c r="P6" i="16"/>
  <c r="D341" i="17" s="1"/>
  <c r="Q6" i="16"/>
  <c r="D365" i="17" s="1"/>
  <c r="A7" i="16"/>
  <c r="B7" i="16"/>
  <c r="D6" i="17" s="1"/>
  <c r="C7" i="16"/>
  <c r="D30" i="17" s="1"/>
  <c r="D7" i="16"/>
  <c r="D54" i="17" s="1"/>
  <c r="E7" i="16"/>
  <c r="D78" i="17" s="1"/>
  <c r="F7" i="16"/>
  <c r="D102" i="17" s="1"/>
  <c r="G7" i="16"/>
  <c r="D126" i="17" s="1"/>
  <c r="H7" i="16"/>
  <c r="D150" i="17" s="1"/>
  <c r="I7" i="16"/>
  <c r="D174" i="17" s="1"/>
  <c r="J7" i="16"/>
  <c r="D198" i="17" s="1"/>
  <c r="K7" i="16"/>
  <c r="D222" i="17" s="1"/>
  <c r="L7" i="16"/>
  <c r="D246" i="17" s="1"/>
  <c r="M7" i="16"/>
  <c r="D270" i="17" s="1"/>
  <c r="N7" i="16"/>
  <c r="D294" i="17" s="1"/>
  <c r="O7" i="16"/>
  <c r="D318" i="17" s="1"/>
  <c r="P7" i="16"/>
  <c r="D342" i="17" s="1"/>
  <c r="Q7" i="16"/>
  <c r="D366" i="17" s="1"/>
  <c r="A8" i="16"/>
  <c r="B8" i="16"/>
  <c r="D7" i="17" s="1"/>
  <c r="C8" i="16"/>
  <c r="D31" i="17" s="1"/>
  <c r="D8" i="16"/>
  <c r="D55" i="17" s="1"/>
  <c r="E8" i="16"/>
  <c r="D79" i="17" s="1"/>
  <c r="F8" i="16"/>
  <c r="D103" i="17" s="1"/>
  <c r="G8" i="16"/>
  <c r="D127" i="17" s="1"/>
  <c r="H8" i="16"/>
  <c r="D151" i="17" s="1"/>
  <c r="I8" i="16"/>
  <c r="D175" i="17" s="1"/>
  <c r="J8" i="16"/>
  <c r="D199" i="17" s="1"/>
  <c r="K8" i="16"/>
  <c r="D223" i="17" s="1"/>
  <c r="L8" i="16"/>
  <c r="D247" i="17" s="1"/>
  <c r="M8" i="16"/>
  <c r="D271" i="17" s="1"/>
  <c r="N8" i="16"/>
  <c r="D295" i="17" s="1"/>
  <c r="O8" i="16"/>
  <c r="D319" i="17" s="1"/>
  <c r="P8" i="16"/>
  <c r="D343" i="17" s="1"/>
  <c r="Q8" i="16"/>
  <c r="D367" i="17" s="1"/>
  <c r="A9" i="16"/>
  <c r="B9" i="16"/>
  <c r="D8" i="17" s="1"/>
  <c r="C9" i="16"/>
  <c r="D32" i="17" s="1"/>
  <c r="D9" i="16"/>
  <c r="D56" i="17" s="1"/>
  <c r="E9" i="16"/>
  <c r="D80" i="17" s="1"/>
  <c r="F9" i="16"/>
  <c r="D104" i="17" s="1"/>
  <c r="G9" i="16"/>
  <c r="D128" i="17" s="1"/>
  <c r="H9" i="16"/>
  <c r="D152" i="17" s="1"/>
  <c r="I9" i="16"/>
  <c r="D176" i="17" s="1"/>
  <c r="J9" i="16"/>
  <c r="D200" i="17" s="1"/>
  <c r="K9" i="16"/>
  <c r="D224" i="17" s="1"/>
  <c r="L9" i="16"/>
  <c r="D248" i="17" s="1"/>
  <c r="M9" i="16"/>
  <c r="D272" i="17" s="1"/>
  <c r="N9" i="16"/>
  <c r="D296" i="17" s="1"/>
  <c r="O9" i="16"/>
  <c r="D320" i="17" s="1"/>
  <c r="P9" i="16"/>
  <c r="D344" i="17" s="1"/>
  <c r="Q9" i="16"/>
  <c r="D368" i="17" s="1"/>
  <c r="A10" i="16"/>
  <c r="B10" i="16"/>
  <c r="D9" i="17" s="1"/>
  <c r="C10" i="16"/>
  <c r="D33" i="17" s="1"/>
  <c r="D10" i="16"/>
  <c r="D57" i="17" s="1"/>
  <c r="E10" i="16"/>
  <c r="D81" i="17" s="1"/>
  <c r="F10" i="16"/>
  <c r="D105" i="17" s="1"/>
  <c r="G10" i="16"/>
  <c r="D129" i="17" s="1"/>
  <c r="H10" i="16"/>
  <c r="D153" i="17" s="1"/>
  <c r="I10" i="16"/>
  <c r="D177" i="17" s="1"/>
  <c r="J10" i="16"/>
  <c r="D201" i="17" s="1"/>
  <c r="K10" i="16"/>
  <c r="D225" i="17" s="1"/>
  <c r="L10" i="16"/>
  <c r="D249" i="17" s="1"/>
  <c r="M10" i="16"/>
  <c r="D273" i="17" s="1"/>
  <c r="N10" i="16"/>
  <c r="D297" i="17" s="1"/>
  <c r="O10" i="16"/>
  <c r="D321" i="17" s="1"/>
  <c r="P10" i="16"/>
  <c r="D345" i="17" s="1"/>
  <c r="Q10" i="16"/>
  <c r="D369" i="17" s="1"/>
  <c r="A11" i="16"/>
  <c r="B11" i="16"/>
  <c r="D10" i="17" s="1"/>
  <c r="C11" i="16"/>
  <c r="D34" i="17" s="1"/>
  <c r="D11" i="16"/>
  <c r="D58" i="17" s="1"/>
  <c r="E11" i="16"/>
  <c r="D82" i="17" s="1"/>
  <c r="F11" i="16"/>
  <c r="D106" i="17" s="1"/>
  <c r="G11" i="16"/>
  <c r="D130" i="17" s="1"/>
  <c r="H11" i="16"/>
  <c r="D154" i="17" s="1"/>
  <c r="I11" i="16"/>
  <c r="D178" i="17" s="1"/>
  <c r="J11" i="16"/>
  <c r="D202" i="17" s="1"/>
  <c r="K11" i="16"/>
  <c r="D226" i="17" s="1"/>
  <c r="L11" i="16"/>
  <c r="D250" i="17" s="1"/>
  <c r="M11" i="16"/>
  <c r="D274" i="17" s="1"/>
  <c r="N11" i="16"/>
  <c r="D298" i="17" s="1"/>
  <c r="O11" i="16"/>
  <c r="D322" i="17" s="1"/>
  <c r="P11" i="16"/>
  <c r="D346" i="17" s="1"/>
  <c r="Q11" i="16"/>
  <c r="D370" i="17" s="1"/>
  <c r="A12" i="16"/>
  <c r="B12" i="16"/>
  <c r="D11" i="17" s="1"/>
  <c r="C12" i="16"/>
  <c r="D35" i="17" s="1"/>
  <c r="D12" i="16"/>
  <c r="D59" i="17" s="1"/>
  <c r="E12" i="16"/>
  <c r="D83" i="17" s="1"/>
  <c r="F12" i="16"/>
  <c r="D107" i="17" s="1"/>
  <c r="G12" i="16"/>
  <c r="D131" i="17" s="1"/>
  <c r="H12" i="16"/>
  <c r="D155" i="17" s="1"/>
  <c r="I12" i="16"/>
  <c r="D179" i="17" s="1"/>
  <c r="J12" i="16"/>
  <c r="D203" i="17" s="1"/>
  <c r="K12" i="16"/>
  <c r="D227" i="17" s="1"/>
  <c r="L12" i="16"/>
  <c r="D251" i="17" s="1"/>
  <c r="M12" i="16"/>
  <c r="D275" i="17" s="1"/>
  <c r="N12" i="16"/>
  <c r="D299" i="17" s="1"/>
  <c r="O12" i="16"/>
  <c r="D323" i="17" s="1"/>
  <c r="P12" i="16"/>
  <c r="D347" i="17" s="1"/>
  <c r="Q12" i="16"/>
  <c r="D371" i="17" s="1"/>
  <c r="A13" i="16"/>
  <c r="B13" i="16"/>
  <c r="D12" i="17" s="1"/>
  <c r="C13" i="16"/>
  <c r="D36" i="17" s="1"/>
  <c r="D13" i="16"/>
  <c r="D60" i="17" s="1"/>
  <c r="E13" i="16"/>
  <c r="D84" i="17" s="1"/>
  <c r="F13" i="16"/>
  <c r="D108" i="17" s="1"/>
  <c r="G13" i="16"/>
  <c r="D132" i="17" s="1"/>
  <c r="H13" i="16"/>
  <c r="D156" i="17" s="1"/>
  <c r="I13" i="16"/>
  <c r="D180" i="17" s="1"/>
  <c r="J13" i="16"/>
  <c r="D204" i="17" s="1"/>
  <c r="K13" i="16"/>
  <c r="D228" i="17" s="1"/>
  <c r="L13" i="16"/>
  <c r="D252" i="17" s="1"/>
  <c r="M13" i="16"/>
  <c r="D276" i="17" s="1"/>
  <c r="N13" i="16"/>
  <c r="D300" i="17" s="1"/>
  <c r="O13" i="16"/>
  <c r="D324" i="17" s="1"/>
  <c r="P13" i="16"/>
  <c r="D348" i="17" s="1"/>
  <c r="Q13" i="16"/>
  <c r="D372" i="17" s="1"/>
  <c r="A14" i="16"/>
  <c r="B14" i="16"/>
  <c r="D13" i="17" s="1"/>
  <c r="C14" i="16"/>
  <c r="D37" i="17" s="1"/>
  <c r="D14" i="16"/>
  <c r="D61" i="17" s="1"/>
  <c r="E14" i="16"/>
  <c r="D85" i="17" s="1"/>
  <c r="F14" i="16"/>
  <c r="D109" i="17" s="1"/>
  <c r="G14" i="16"/>
  <c r="D133" i="17" s="1"/>
  <c r="H14" i="16"/>
  <c r="D157" i="17" s="1"/>
  <c r="I14" i="16"/>
  <c r="D181" i="17" s="1"/>
  <c r="J14" i="16"/>
  <c r="D205" i="17" s="1"/>
  <c r="K14" i="16"/>
  <c r="D229" i="17" s="1"/>
  <c r="L14" i="16"/>
  <c r="D253" i="17" s="1"/>
  <c r="M14" i="16"/>
  <c r="D277" i="17" s="1"/>
  <c r="N14" i="16"/>
  <c r="D301" i="17" s="1"/>
  <c r="O14" i="16"/>
  <c r="D325" i="17" s="1"/>
  <c r="P14" i="16"/>
  <c r="D349" i="17" s="1"/>
  <c r="Q14" i="16"/>
  <c r="D373" i="17" s="1"/>
  <c r="A15" i="16"/>
  <c r="B15" i="16"/>
  <c r="D14" i="17" s="1"/>
  <c r="C15" i="16"/>
  <c r="D38" i="17" s="1"/>
  <c r="D15" i="16"/>
  <c r="D62" i="17" s="1"/>
  <c r="E15" i="16"/>
  <c r="D86" i="17" s="1"/>
  <c r="F15" i="16"/>
  <c r="D110" i="17" s="1"/>
  <c r="G15" i="16"/>
  <c r="D134" i="17" s="1"/>
  <c r="H15" i="16"/>
  <c r="D158" i="17" s="1"/>
  <c r="I15" i="16"/>
  <c r="D182" i="17" s="1"/>
  <c r="J15" i="16"/>
  <c r="D206" i="17" s="1"/>
  <c r="K15" i="16"/>
  <c r="D230" i="17" s="1"/>
  <c r="L15" i="16"/>
  <c r="D254" i="17" s="1"/>
  <c r="M15" i="16"/>
  <c r="D278" i="17" s="1"/>
  <c r="N15" i="16"/>
  <c r="D302" i="17" s="1"/>
  <c r="O15" i="16"/>
  <c r="D326" i="17" s="1"/>
  <c r="P15" i="16"/>
  <c r="D350" i="17" s="1"/>
  <c r="Q15" i="16"/>
  <c r="D374" i="17" s="1"/>
  <c r="A16" i="16"/>
  <c r="B16" i="16"/>
  <c r="D15" i="17" s="1"/>
  <c r="C16" i="16"/>
  <c r="D39" i="17" s="1"/>
  <c r="D16" i="16"/>
  <c r="D63" i="17" s="1"/>
  <c r="E16" i="16"/>
  <c r="D87" i="17" s="1"/>
  <c r="F16" i="16"/>
  <c r="D111" i="17" s="1"/>
  <c r="G16" i="16"/>
  <c r="D135" i="17" s="1"/>
  <c r="H16" i="16"/>
  <c r="D159" i="17" s="1"/>
  <c r="I16" i="16"/>
  <c r="D183" i="17" s="1"/>
  <c r="J16" i="16"/>
  <c r="D207" i="17" s="1"/>
  <c r="K16" i="16"/>
  <c r="D231" i="17" s="1"/>
  <c r="L16" i="16"/>
  <c r="D255" i="17" s="1"/>
  <c r="M16" i="16"/>
  <c r="D279" i="17" s="1"/>
  <c r="N16" i="16"/>
  <c r="D303" i="17" s="1"/>
  <c r="O16" i="16"/>
  <c r="D327" i="17" s="1"/>
  <c r="P16" i="16"/>
  <c r="D351" i="17" s="1"/>
  <c r="Q16" i="16"/>
  <c r="D375" i="17" s="1"/>
  <c r="A17" i="16"/>
  <c r="B17" i="16"/>
  <c r="D16" i="17" s="1"/>
  <c r="C17" i="16"/>
  <c r="D40" i="17" s="1"/>
  <c r="D17" i="16"/>
  <c r="D64" i="17" s="1"/>
  <c r="E17" i="16"/>
  <c r="D88" i="17" s="1"/>
  <c r="F17" i="16"/>
  <c r="D112" i="17" s="1"/>
  <c r="G17" i="16"/>
  <c r="D136" i="17" s="1"/>
  <c r="H17" i="16"/>
  <c r="D160" i="17" s="1"/>
  <c r="I17" i="16"/>
  <c r="D184" i="17" s="1"/>
  <c r="J17" i="16"/>
  <c r="D208" i="17" s="1"/>
  <c r="K17" i="16"/>
  <c r="D232" i="17" s="1"/>
  <c r="L17" i="16"/>
  <c r="D256" i="17" s="1"/>
  <c r="M17" i="16"/>
  <c r="D280" i="17" s="1"/>
  <c r="N17" i="16"/>
  <c r="D304" i="17" s="1"/>
  <c r="O17" i="16"/>
  <c r="D328" i="17" s="1"/>
  <c r="P17" i="16"/>
  <c r="D352" i="17" s="1"/>
  <c r="Q17" i="16"/>
  <c r="D376" i="17" s="1"/>
  <c r="A18" i="16"/>
  <c r="B18" i="16"/>
  <c r="D17" i="17" s="1"/>
  <c r="C18" i="16"/>
  <c r="D41" i="17" s="1"/>
  <c r="D18" i="16"/>
  <c r="D65" i="17" s="1"/>
  <c r="E18" i="16"/>
  <c r="D89" i="17" s="1"/>
  <c r="F18" i="16"/>
  <c r="D113" i="17" s="1"/>
  <c r="G18" i="16"/>
  <c r="D137" i="17" s="1"/>
  <c r="H18" i="16"/>
  <c r="D161" i="17" s="1"/>
  <c r="I18" i="16"/>
  <c r="D185" i="17" s="1"/>
  <c r="J18" i="16"/>
  <c r="D209" i="17" s="1"/>
  <c r="K18" i="16"/>
  <c r="D233" i="17" s="1"/>
  <c r="L18" i="16"/>
  <c r="D257" i="17" s="1"/>
  <c r="M18" i="16"/>
  <c r="D281" i="17" s="1"/>
  <c r="N18" i="16"/>
  <c r="D305" i="17" s="1"/>
  <c r="O18" i="16"/>
  <c r="D329" i="17" s="1"/>
  <c r="P18" i="16"/>
  <c r="D353" i="17" s="1"/>
  <c r="Q18" i="16"/>
  <c r="D377" i="17" s="1"/>
  <c r="P2" i="16"/>
  <c r="Q2" i="16"/>
  <c r="O2" i="16"/>
  <c r="L2" i="16"/>
  <c r="M2" i="16"/>
  <c r="N2" i="16"/>
  <c r="F2" i="16"/>
  <c r="G2" i="16"/>
  <c r="H2" i="16"/>
  <c r="I2" i="16"/>
  <c r="J2" i="16"/>
  <c r="K2" i="16"/>
  <c r="B2" i="16"/>
  <c r="C2" i="16"/>
  <c r="D2" i="16"/>
  <c r="E2" i="16"/>
  <c r="A2" i="16"/>
  <c r="D12" i="14"/>
  <c r="H2" i="15" s="1"/>
  <c r="G99" i="7"/>
  <c r="J99" i="7"/>
  <c r="K99" i="7"/>
  <c r="G131" i="7"/>
  <c r="G133" i="7"/>
  <c r="G135" i="7"/>
  <c r="G137" i="7"/>
  <c r="G139" i="7"/>
  <c r="G141" i="7"/>
  <c r="G143" i="7"/>
  <c r="G145" i="7"/>
  <c r="J131" i="7"/>
  <c r="J133" i="7"/>
  <c r="J135" i="7"/>
  <c r="J137" i="7"/>
  <c r="J139" i="7"/>
  <c r="J141" i="7"/>
  <c r="J143" i="7"/>
  <c r="J145" i="7"/>
  <c r="K131" i="7"/>
  <c r="K133" i="7"/>
  <c r="K135" i="7"/>
  <c r="K137" i="7"/>
  <c r="K139" i="7"/>
  <c r="K141" i="7"/>
  <c r="K143" i="7"/>
  <c r="K145" i="7"/>
  <c r="G101" i="7"/>
  <c r="G103" i="7"/>
  <c r="G105" i="7"/>
  <c r="G107" i="7"/>
  <c r="G109" i="7"/>
  <c r="G111" i="7"/>
  <c r="G113" i="7"/>
  <c r="F113" i="7" s="1"/>
  <c r="G115" i="7"/>
  <c r="G117" i="7"/>
  <c r="G119" i="7"/>
  <c r="G121" i="7"/>
  <c r="G123" i="7"/>
  <c r="G125" i="7"/>
  <c r="G127" i="7"/>
  <c r="G129" i="7"/>
  <c r="F129" i="7" s="1"/>
  <c r="J101" i="7"/>
  <c r="J103" i="7"/>
  <c r="J105" i="7"/>
  <c r="J107" i="7"/>
  <c r="J109" i="7"/>
  <c r="J111" i="7"/>
  <c r="J113" i="7"/>
  <c r="J115" i="7"/>
  <c r="J117" i="7"/>
  <c r="J119" i="7"/>
  <c r="J121" i="7"/>
  <c r="J123" i="7"/>
  <c r="J125" i="7"/>
  <c r="J127" i="7"/>
  <c r="J129" i="7"/>
  <c r="K101" i="7"/>
  <c r="K103" i="7"/>
  <c r="K105" i="7"/>
  <c r="K107" i="7"/>
  <c r="K109" i="7"/>
  <c r="K111" i="7"/>
  <c r="K113" i="7"/>
  <c r="K115" i="7"/>
  <c r="K117" i="7"/>
  <c r="K119" i="7"/>
  <c r="K121" i="7"/>
  <c r="K123" i="7"/>
  <c r="K125" i="7"/>
  <c r="K127" i="7"/>
  <c r="K129" i="7"/>
  <c r="K98" i="7"/>
  <c r="J98" i="7"/>
  <c r="G98" i="7"/>
  <c r="G140" i="7"/>
  <c r="G142" i="7"/>
  <c r="G144" i="7"/>
  <c r="J140" i="7"/>
  <c r="J142" i="7"/>
  <c r="J144" i="7"/>
  <c r="K140" i="7"/>
  <c r="K142" i="7"/>
  <c r="K144" i="7"/>
  <c r="G126" i="7"/>
  <c r="G128" i="7"/>
  <c r="G130" i="7"/>
  <c r="G132" i="7"/>
  <c r="G134" i="7"/>
  <c r="G136" i="7"/>
  <c r="G138" i="7"/>
  <c r="J126" i="7"/>
  <c r="J128" i="7"/>
  <c r="J130" i="7"/>
  <c r="J132" i="7"/>
  <c r="J134" i="7"/>
  <c r="J136" i="7"/>
  <c r="J138" i="7"/>
  <c r="K126" i="7"/>
  <c r="K128" i="7"/>
  <c r="K130" i="7"/>
  <c r="K132" i="7"/>
  <c r="K134" i="7"/>
  <c r="K136" i="7"/>
  <c r="K138" i="7"/>
  <c r="G112" i="7"/>
  <c r="G114" i="7"/>
  <c r="G116" i="7"/>
  <c r="G118" i="7"/>
  <c r="G120" i="7"/>
  <c r="G122" i="7"/>
  <c r="G124" i="7"/>
  <c r="J112" i="7"/>
  <c r="J114" i="7"/>
  <c r="J116" i="7"/>
  <c r="J118" i="7"/>
  <c r="J120" i="7"/>
  <c r="J122" i="7"/>
  <c r="J124" i="7"/>
  <c r="K112" i="7"/>
  <c r="K114" i="7"/>
  <c r="K116" i="7"/>
  <c r="K118" i="7"/>
  <c r="K120" i="7"/>
  <c r="K122" i="7"/>
  <c r="K124" i="7"/>
  <c r="G100" i="7"/>
  <c r="G102" i="7"/>
  <c r="G104" i="7"/>
  <c r="G106" i="7"/>
  <c r="G108" i="7"/>
  <c r="G110" i="7"/>
  <c r="J100" i="7"/>
  <c r="J102" i="7"/>
  <c r="J104" i="7"/>
  <c r="J106" i="7"/>
  <c r="J108" i="7"/>
  <c r="J110" i="7"/>
  <c r="K100" i="7"/>
  <c r="K102" i="7"/>
  <c r="K104" i="7"/>
  <c r="K106" i="7"/>
  <c r="K108" i="7"/>
  <c r="K110" i="7"/>
  <c r="V3" i="3"/>
  <c r="W3" i="3"/>
  <c r="A99" i="7" s="1"/>
  <c r="B99" i="7" s="1"/>
  <c r="X3" i="3"/>
  <c r="C99" i="7" s="1"/>
  <c r="Y3" i="3"/>
  <c r="D99" i="7" s="1"/>
  <c r="V4" i="3"/>
  <c r="W4" i="3"/>
  <c r="A101" i="7" s="1"/>
  <c r="B101" i="7" s="1"/>
  <c r="X4" i="3"/>
  <c r="C101" i="7" s="1"/>
  <c r="Y4" i="3"/>
  <c r="D101" i="7" s="1"/>
  <c r="V5" i="3"/>
  <c r="W5" i="3"/>
  <c r="A103" i="7" s="1"/>
  <c r="B103" i="7" s="1"/>
  <c r="X5" i="3"/>
  <c r="C103" i="7" s="1"/>
  <c r="Y5" i="3"/>
  <c r="D103" i="7" s="1"/>
  <c r="V6" i="3"/>
  <c r="W6" i="3"/>
  <c r="A105" i="7" s="1"/>
  <c r="B105" i="7" s="1"/>
  <c r="X6" i="3"/>
  <c r="C105" i="7" s="1"/>
  <c r="Y6" i="3"/>
  <c r="D105" i="7" s="1"/>
  <c r="V7" i="3"/>
  <c r="W7" i="3"/>
  <c r="A107" i="7" s="1"/>
  <c r="B107" i="7" s="1"/>
  <c r="X7" i="3"/>
  <c r="C107" i="7" s="1"/>
  <c r="Y7" i="3"/>
  <c r="D107" i="7" s="1"/>
  <c r="V8" i="3"/>
  <c r="W8" i="3"/>
  <c r="A109" i="7" s="1"/>
  <c r="B109" i="7" s="1"/>
  <c r="X8" i="3"/>
  <c r="C109" i="7" s="1"/>
  <c r="Y8" i="3"/>
  <c r="D109" i="7" s="1"/>
  <c r="V9" i="3"/>
  <c r="W9" i="3"/>
  <c r="A111" i="7" s="1"/>
  <c r="B111" i="7" s="1"/>
  <c r="X9" i="3"/>
  <c r="C111" i="7" s="1"/>
  <c r="Y9" i="3"/>
  <c r="D111" i="7" s="1"/>
  <c r="V10" i="3"/>
  <c r="W10" i="3"/>
  <c r="A113" i="7" s="1"/>
  <c r="B113" i="7" s="1"/>
  <c r="X10" i="3"/>
  <c r="C113" i="7" s="1"/>
  <c r="Y10" i="3"/>
  <c r="D113" i="7" s="1"/>
  <c r="V11" i="3"/>
  <c r="W11" i="3"/>
  <c r="A115" i="7" s="1"/>
  <c r="B115" i="7" s="1"/>
  <c r="X11" i="3"/>
  <c r="C115" i="7" s="1"/>
  <c r="Y11" i="3"/>
  <c r="D115" i="7" s="1"/>
  <c r="V12" i="3"/>
  <c r="W12" i="3"/>
  <c r="A117" i="7" s="1"/>
  <c r="B117" i="7" s="1"/>
  <c r="X12" i="3"/>
  <c r="C117" i="7" s="1"/>
  <c r="Y12" i="3"/>
  <c r="D117" i="7" s="1"/>
  <c r="V13" i="3"/>
  <c r="W13" i="3"/>
  <c r="A119" i="7" s="1"/>
  <c r="B119" i="7" s="1"/>
  <c r="X13" i="3"/>
  <c r="C119" i="7" s="1"/>
  <c r="Y13" i="3"/>
  <c r="D119" i="7" s="1"/>
  <c r="V14" i="3"/>
  <c r="W14" i="3"/>
  <c r="A121" i="7" s="1"/>
  <c r="B121" i="7" s="1"/>
  <c r="X14" i="3"/>
  <c r="C121" i="7" s="1"/>
  <c r="Y14" i="3"/>
  <c r="D121" i="7" s="1"/>
  <c r="V15" i="3"/>
  <c r="W15" i="3"/>
  <c r="A123" i="7" s="1"/>
  <c r="B123" i="7" s="1"/>
  <c r="X15" i="3"/>
  <c r="C123" i="7" s="1"/>
  <c r="Y15" i="3"/>
  <c r="D123" i="7" s="1"/>
  <c r="V16" i="3"/>
  <c r="W16" i="3"/>
  <c r="A125" i="7" s="1"/>
  <c r="B125" i="7" s="1"/>
  <c r="X16" i="3"/>
  <c r="C125" i="7" s="1"/>
  <c r="Y16" i="3"/>
  <c r="D125" i="7" s="1"/>
  <c r="V17" i="3"/>
  <c r="W17" i="3"/>
  <c r="A127" i="7" s="1"/>
  <c r="B127" i="7" s="1"/>
  <c r="X17" i="3"/>
  <c r="C127" i="7" s="1"/>
  <c r="Y17" i="3"/>
  <c r="D127" i="7" s="1"/>
  <c r="V18" i="3"/>
  <c r="W18" i="3"/>
  <c r="A129" i="7" s="1"/>
  <c r="B129" i="7" s="1"/>
  <c r="X18" i="3"/>
  <c r="C129" i="7" s="1"/>
  <c r="Y18" i="3"/>
  <c r="D129" i="7" s="1"/>
  <c r="V19" i="3"/>
  <c r="W19" i="3"/>
  <c r="A131" i="7" s="1"/>
  <c r="B131" i="7" s="1"/>
  <c r="X19" i="3"/>
  <c r="C131" i="7" s="1"/>
  <c r="Y19" i="3"/>
  <c r="D131" i="7" s="1"/>
  <c r="V20" i="3"/>
  <c r="W20" i="3"/>
  <c r="A133" i="7" s="1"/>
  <c r="B133" i="7" s="1"/>
  <c r="X20" i="3"/>
  <c r="C133" i="7" s="1"/>
  <c r="Y20" i="3"/>
  <c r="D133" i="7" s="1"/>
  <c r="V21" i="3"/>
  <c r="W21" i="3"/>
  <c r="A135" i="7" s="1"/>
  <c r="B135" i="7" s="1"/>
  <c r="X21" i="3"/>
  <c r="C135" i="7" s="1"/>
  <c r="Y21" i="3"/>
  <c r="D135" i="7" s="1"/>
  <c r="V22" i="3"/>
  <c r="W22" i="3"/>
  <c r="A137" i="7" s="1"/>
  <c r="B137" i="7" s="1"/>
  <c r="X22" i="3"/>
  <c r="C137" i="7" s="1"/>
  <c r="Y22" i="3"/>
  <c r="D137" i="7" s="1"/>
  <c r="V23" i="3"/>
  <c r="W23" i="3"/>
  <c r="A139" i="7" s="1"/>
  <c r="B139" i="7" s="1"/>
  <c r="X23" i="3"/>
  <c r="C139" i="7" s="1"/>
  <c r="Y23" i="3"/>
  <c r="D139" i="7" s="1"/>
  <c r="V24" i="3"/>
  <c r="W24" i="3"/>
  <c r="A141" i="7" s="1"/>
  <c r="B141" i="7" s="1"/>
  <c r="X24" i="3"/>
  <c r="C141" i="7" s="1"/>
  <c r="Y24" i="3"/>
  <c r="D141" i="7" s="1"/>
  <c r="V25" i="3"/>
  <c r="W25" i="3"/>
  <c r="A143" i="7" s="1"/>
  <c r="B143" i="7" s="1"/>
  <c r="X25" i="3"/>
  <c r="C143" i="7" s="1"/>
  <c r="Y25" i="3"/>
  <c r="D143" i="7" s="1"/>
  <c r="V26" i="3"/>
  <c r="W26" i="3"/>
  <c r="A145" i="7" s="1"/>
  <c r="B145" i="7" s="1"/>
  <c r="X26" i="3"/>
  <c r="C145" i="7" s="1"/>
  <c r="Y26" i="3"/>
  <c r="D145" i="7" s="1"/>
  <c r="W2" i="3"/>
  <c r="X2" i="3"/>
  <c r="Y2" i="3"/>
  <c r="V2" i="3"/>
  <c r="V3" i="2"/>
  <c r="W3" i="2"/>
  <c r="A98" i="7" s="1"/>
  <c r="B98" i="7" s="1"/>
  <c r="X3" i="2"/>
  <c r="C98" i="7" s="1"/>
  <c r="Y3" i="2"/>
  <c r="D98" i="7" s="1"/>
  <c r="V4" i="2"/>
  <c r="W4" i="2"/>
  <c r="A100" i="7" s="1"/>
  <c r="B100" i="7" s="1"/>
  <c r="X4" i="2"/>
  <c r="C100" i="7" s="1"/>
  <c r="Y4" i="2"/>
  <c r="D100" i="7" s="1"/>
  <c r="V5" i="2"/>
  <c r="W5" i="2"/>
  <c r="A102" i="7" s="1"/>
  <c r="B102" i="7" s="1"/>
  <c r="X5" i="2"/>
  <c r="C102" i="7" s="1"/>
  <c r="Y5" i="2"/>
  <c r="D102" i="7" s="1"/>
  <c r="V6" i="2"/>
  <c r="W6" i="2"/>
  <c r="A104" i="7" s="1"/>
  <c r="B104" i="7" s="1"/>
  <c r="X6" i="2"/>
  <c r="C104" i="7" s="1"/>
  <c r="Y6" i="2"/>
  <c r="D104" i="7" s="1"/>
  <c r="V7" i="2"/>
  <c r="W7" i="2"/>
  <c r="A106" i="7" s="1"/>
  <c r="B106" i="7" s="1"/>
  <c r="X7" i="2"/>
  <c r="C106" i="7" s="1"/>
  <c r="Y7" i="2"/>
  <c r="D106" i="7" s="1"/>
  <c r="V8" i="2"/>
  <c r="W8" i="2"/>
  <c r="A108" i="7" s="1"/>
  <c r="B108" i="7" s="1"/>
  <c r="X8" i="2"/>
  <c r="C108" i="7" s="1"/>
  <c r="Y8" i="2"/>
  <c r="D108" i="7" s="1"/>
  <c r="V9" i="2"/>
  <c r="W9" i="2"/>
  <c r="A110" i="7" s="1"/>
  <c r="B110" i="7" s="1"/>
  <c r="X9" i="2"/>
  <c r="C110" i="7" s="1"/>
  <c r="Y9" i="2"/>
  <c r="D110" i="7" s="1"/>
  <c r="V10" i="2"/>
  <c r="W10" i="2"/>
  <c r="A112" i="7" s="1"/>
  <c r="B112" i="7" s="1"/>
  <c r="X10" i="2"/>
  <c r="C112" i="7" s="1"/>
  <c r="Y10" i="2"/>
  <c r="D112" i="7" s="1"/>
  <c r="V11" i="2"/>
  <c r="W11" i="2"/>
  <c r="A114" i="7" s="1"/>
  <c r="B114" i="7" s="1"/>
  <c r="X11" i="2"/>
  <c r="C114" i="7" s="1"/>
  <c r="Y11" i="2"/>
  <c r="D114" i="7" s="1"/>
  <c r="V12" i="2"/>
  <c r="W12" i="2"/>
  <c r="A116" i="7" s="1"/>
  <c r="B116" i="7" s="1"/>
  <c r="X12" i="2"/>
  <c r="C116" i="7" s="1"/>
  <c r="Y12" i="2"/>
  <c r="D116" i="7" s="1"/>
  <c r="V13" i="2"/>
  <c r="W13" i="2"/>
  <c r="A118" i="7" s="1"/>
  <c r="B118" i="7" s="1"/>
  <c r="X13" i="2"/>
  <c r="C118" i="7" s="1"/>
  <c r="Y13" i="2"/>
  <c r="D118" i="7" s="1"/>
  <c r="V14" i="2"/>
  <c r="W14" i="2"/>
  <c r="A120" i="7" s="1"/>
  <c r="B120" i="7" s="1"/>
  <c r="X14" i="2"/>
  <c r="C120" i="7" s="1"/>
  <c r="Y14" i="2"/>
  <c r="D120" i="7" s="1"/>
  <c r="V15" i="2"/>
  <c r="W15" i="2"/>
  <c r="A122" i="7" s="1"/>
  <c r="B122" i="7" s="1"/>
  <c r="X15" i="2"/>
  <c r="C122" i="7" s="1"/>
  <c r="Y15" i="2"/>
  <c r="D122" i="7" s="1"/>
  <c r="V16" i="2"/>
  <c r="W16" i="2"/>
  <c r="A124" i="7" s="1"/>
  <c r="B124" i="7" s="1"/>
  <c r="X16" i="2"/>
  <c r="C124" i="7" s="1"/>
  <c r="Y16" i="2"/>
  <c r="D124" i="7" s="1"/>
  <c r="V17" i="2"/>
  <c r="W17" i="2"/>
  <c r="A126" i="7" s="1"/>
  <c r="B126" i="7" s="1"/>
  <c r="X17" i="2"/>
  <c r="C126" i="7" s="1"/>
  <c r="Y17" i="2"/>
  <c r="D126" i="7" s="1"/>
  <c r="V18" i="2"/>
  <c r="W18" i="2"/>
  <c r="A128" i="7" s="1"/>
  <c r="B128" i="7" s="1"/>
  <c r="X18" i="2"/>
  <c r="C128" i="7" s="1"/>
  <c r="Y18" i="2"/>
  <c r="D128" i="7" s="1"/>
  <c r="V19" i="2"/>
  <c r="W19" i="2"/>
  <c r="A130" i="7" s="1"/>
  <c r="B130" i="7" s="1"/>
  <c r="X19" i="2"/>
  <c r="C130" i="7" s="1"/>
  <c r="Y19" i="2"/>
  <c r="D130" i="7" s="1"/>
  <c r="V20" i="2"/>
  <c r="W20" i="2"/>
  <c r="A132" i="7" s="1"/>
  <c r="B132" i="7" s="1"/>
  <c r="X20" i="2"/>
  <c r="C132" i="7" s="1"/>
  <c r="Y20" i="2"/>
  <c r="D132" i="7" s="1"/>
  <c r="V21" i="2"/>
  <c r="W21" i="2"/>
  <c r="A134" i="7" s="1"/>
  <c r="B134" i="7" s="1"/>
  <c r="X21" i="2"/>
  <c r="C134" i="7" s="1"/>
  <c r="Y21" i="2"/>
  <c r="D134" i="7" s="1"/>
  <c r="V22" i="2"/>
  <c r="W22" i="2"/>
  <c r="A136" i="7" s="1"/>
  <c r="B136" i="7" s="1"/>
  <c r="X22" i="2"/>
  <c r="C136" i="7" s="1"/>
  <c r="Y22" i="2"/>
  <c r="D136" i="7" s="1"/>
  <c r="V23" i="2"/>
  <c r="W23" i="2"/>
  <c r="A138" i="7" s="1"/>
  <c r="B138" i="7" s="1"/>
  <c r="X23" i="2"/>
  <c r="C138" i="7" s="1"/>
  <c r="Y23" i="2"/>
  <c r="D138" i="7" s="1"/>
  <c r="V24" i="2"/>
  <c r="W24" i="2"/>
  <c r="A140" i="7" s="1"/>
  <c r="B140" i="7" s="1"/>
  <c r="X24" i="2"/>
  <c r="C140" i="7" s="1"/>
  <c r="Y24" i="2"/>
  <c r="D140" i="7" s="1"/>
  <c r="V25" i="2"/>
  <c r="W25" i="2"/>
  <c r="A142" i="7" s="1"/>
  <c r="B142" i="7" s="1"/>
  <c r="X25" i="2"/>
  <c r="C142" i="7" s="1"/>
  <c r="Y25" i="2"/>
  <c r="D142" i="7" s="1"/>
  <c r="V26" i="2"/>
  <c r="W26" i="2"/>
  <c r="A144" i="7" s="1"/>
  <c r="B144" i="7" s="1"/>
  <c r="X26" i="2"/>
  <c r="C144" i="7" s="1"/>
  <c r="Y26" i="2"/>
  <c r="D144" i="7" s="1"/>
  <c r="W2" i="2"/>
  <c r="X2" i="2"/>
  <c r="Y2" i="2"/>
  <c r="V2" i="2"/>
  <c r="K170" i="7"/>
  <c r="K2" i="7"/>
  <c r="K50" i="7"/>
  <c r="K172" i="7"/>
  <c r="K4" i="7"/>
  <c r="K52" i="7"/>
  <c r="K174" i="7"/>
  <c r="K6" i="7"/>
  <c r="K54" i="7"/>
  <c r="K176" i="7"/>
  <c r="K8" i="7"/>
  <c r="K56" i="7"/>
  <c r="K178" i="7"/>
  <c r="K10" i="7"/>
  <c r="K58" i="7"/>
  <c r="K180" i="7"/>
  <c r="K12" i="7"/>
  <c r="K60" i="7"/>
  <c r="K182" i="7"/>
  <c r="K14" i="7"/>
  <c r="K62" i="7"/>
  <c r="K184" i="7"/>
  <c r="K16" i="7"/>
  <c r="K64" i="7"/>
  <c r="K186" i="7"/>
  <c r="K18" i="7"/>
  <c r="K66" i="7"/>
  <c r="K188" i="7"/>
  <c r="K20" i="7"/>
  <c r="K68" i="7"/>
  <c r="K190" i="7"/>
  <c r="K22" i="7"/>
  <c r="K70" i="7"/>
  <c r="K192" i="7"/>
  <c r="K24" i="7"/>
  <c r="K72" i="7"/>
  <c r="K194" i="7"/>
  <c r="K26" i="7"/>
  <c r="K74" i="7"/>
  <c r="K196" i="7"/>
  <c r="K28" i="7"/>
  <c r="K76" i="7"/>
  <c r="K198" i="7"/>
  <c r="K30" i="7"/>
  <c r="K78" i="7"/>
  <c r="K200" i="7"/>
  <c r="K32" i="7"/>
  <c r="K80" i="7"/>
  <c r="K202" i="7"/>
  <c r="K34" i="7"/>
  <c r="K82" i="7"/>
  <c r="K204" i="7"/>
  <c r="K36" i="7"/>
  <c r="K84" i="7"/>
  <c r="K206" i="7"/>
  <c r="K38" i="7"/>
  <c r="K86" i="7"/>
  <c r="K208" i="7"/>
  <c r="K40" i="7"/>
  <c r="K88" i="7"/>
  <c r="K210" i="7"/>
  <c r="K42" i="7"/>
  <c r="K90" i="7"/>
  <c r="K212" i="7"/>
  <c r="K44" i="7"/>
  <c r="K92" i="7"/>
  <c r="K214" i="7"/>
  <c r="K46" i="7"/>
  <c r="K94" i="7"/>
  <c r="K216" i="7"/>
  <c r="K48" i="7"/>
  <c r="K96" i="7"/>
  <c r="K171" i="7"/>
  <c r="K3" i="7"/>
  <c r="K51" i="7"/>
  <c r="K173" i="7"/>
  <c r="K5" i="7"/>
  <c r="K53" i="7"/>
  <c r="K175" i="7"/>
  <c r="K7" i="7"/>
  <c r="K55" i="7"/>
  <c r="K177" i="7"/>
  <c r="K9" i="7"/>
  <c r="K57" i="7"/>
  <c r="K179" i="7"/>
  <c r="K11" i="7"/>
  <c r="K59" i="7"/>
  <c r="K181" i="7"/>
  <c r="K13" i="7"/>
  <c r="K61" i="7"/>
  <c r="K183" i="7"/>
  <c r="K15" i="7"/>
  <c r="K63" i="7"/>
  <c r="K185" i="7"/>
  <c r="K17" i="7"/>
  <c r="K65" i="7"/>
  <c r="K187" i="7"/>
  <c r="K19" i="7"/>
  <c r="K67" i="7"/>
  <c r="K189" i="7"/>
  <c r="K21" i="7"/>
  <c r="K69" i="7"/>
  <c r="K191" i="7"/>
  <c r="K23" i="7"/>
  <c r="K71" i="7"/>
  <c r="K193" i="7"/>
  <c r="K25" i="7"/>
  <c r="K73" i="7"/>
  <c r="K195" i="7"/>
  <c r="K27" i="7"/>
  <c r="K75" i="7"/>
  <c r="K197" i="7"/>
  <c r="K29" i="7"/>
  <c r="K77" i="7"/>
  <c r="K199" i="7"/>
  <c r="K31" i="7"/>
  <c r="K79" i="7"/>
  <c r="K201" i="7"/>
  <c r="K33" i="7"/>
  <c r="K81" i="7"/>
  <c r="K203" i="7"/>
  <c r="K35" i="7"/>
  <c r="K83" i="7"/>
  <c r="K205" i="7"/>
  <c r="K37" i="7"/>
  <c r="K85" i="7"/>
  <c r="K207" i="7"/>
  <c r="K39" i="7"/>
  <c r="K87" i="7"/>
  <c r="K209" i="7"/>
  <c r="K41" i="7"/>
  <c r="K89" i="7"/>
  <c r="K211" i="7"/>
  <c r="K43" i="7"/>
  <c r="K91" i="7"/>
  <c r="K213" i="7"/>
  <c r="K45" i="7"/>
  <c r="K93" i="7"/>
  <c r="K215" i="7"/>
  <c r="K47" i="7"/>
  <c r="K95" i="7"/>
  <c r="K217" i="7"/>
  <c r="K49" i="7"/>
  <c r="K97" i="7"/>
  <c r="J170" i="7"/>
  <c r="J2" i="7"/>
  <c r="J50" i="7"/>
  <c r="J172" i="7"/>
  <c r="J4" i="7"/>
  <c r="J52" i="7"/>
  <c r="J174" i="7"/>
  <c r="J6" i="7"/>
  <c r="J54" i="7"/>
  <c r="J176" i="7"/>
  <c r="J8" i="7"/>
  <c r="J56" i="7"/>
  <c r="J178" i="7"/>
  <c r="J10" i="7"/>
  <c r="J58" i="7"/>
  <c r="J180" i="7"/>
  <c r="J12" i="7"/>
  <c r="J60" i="7"/>
  <c r="J182" i="7"/>
  <c r="J14" i="7"/>
  <c r="J62" i="7"/>
  <c r="J184" i="7"/>
  <c r="J16" i="7"/>
  <c r="J64" i="7"/>
  <c r="J186" i="7"/>
  <c r="J18" i="7"/>
  <c r="J66" i="7"/>
  <c r="J188" i="7"/>
  <c r="J20" i="7"/>
  <c r="J68" i="7"/>
  <c r="J190" i="7"/>
  <c r="J22" i="7"/>
  <c r="J70" i="7"/>
  <c r="J192" i="7"/>
  <c r="J24" i="7"/>
  <c r="J72" i="7"/>
  <c r="J194" i="7"/>
  <c r="J26" i="7"/>
  <c r="J74" i="7"/>
  <c r="J196" i="7"/>
  <c r="J28" i="7"/>
  <c r="J76" i="7"/>
  <c r="J198" i="7"/>
  <c r="J30" i="7"/>
  <c r="J78" i="7"/>
  <c r="J200" i="7"/>
  <c r="J32" i="7"/>
  <c r="J80" i="7"/>
  <c r="J202" i="7"/>
  <c r="J34" i="7"/>
  <c r="J82" i="7"/>
  <c r="J204" i="7"/>
  <c r="J36" i="7"/>
  <c r="J84" i="7"/>
  <c r="J206" i="7"/>
  <c r="J38" i="7"/>
  <c r="J86" i="7"/>
  <c r="J208" i="7"/>
  <c r="J40" i="7"/>
  <c r="J88" i="7"/>
  <c r="J210" i="7"/>
  <c r="J42" i="7"/>
  <c r="J90" i="7"/>
  <c r="J212" i="7"/>
  <c r="J44" i="7"/>
  <c r="J92" i="7"/>
  <c r="J214" i="7"/>
  <c r="J46" i="7"/>
  <c r="J94" i="7"/>
  <c r="J216" i="7"/>
  <c r="J48" i="7"/>
  <c r="J96" i="7"/>
  <c r="J171" i="7"/>
  <c r="J3" i="7"/>
  <c r="J51" i="7"/>
  <c r="J173" i="7"/>
  <c r="J5" i="7"/>
  <c r="J53" i="7"/>
  <c r="J175" i="7"/>
  <c r="J7" i="7"/>
  <c r="J55" i="7"/>
  <c r="J177" i="7"/>
  <c r="J9" i="7"/>
  <c r="J57" i="7"/>
  <c r="J179" i="7"/>
  <c r="J11" i="7"/>
  <c r="J59" i="7"/>
  <c r="J181" i="7"/>
  <c r="J13" i="7"/>
  <c r="J61" i="7"/>
  <c r="J183" i="7"/>
  <c r="J15" i="7"/>
  <c r="J63" i="7"/>
  <c r="J185" i="7"/>
  <c r="J17" i="7"/>
  <c r="J65" i="7"/>
  <c r="J187" i="7"/>
  <c r="J19" i="7"/>
  <c r="J67" i="7"/>
  <c r="J189" i="7"/>
  <c r="J21" i="7"/>
  <c r="J69" i="7"/>
  <c r="J191" i="7"/>
  <c r="J23" i="7"/>
  <c r="J71" i="7"/>
  <c r="J193" i="7"/>
  <c r="J25" i="7"/>
  <c r="J73" i="7"/>
  <c r="J195" i="7"/>
  <c r="J27" i="7"/>
  <c r="J75" i="7"/>
  <c r="J197" i="7"/>
  <c r="J29" i="7"/>
  <c r="J77" i="7"/>
  <c r="J199" i="7"/>
  <c r="J31" i="7"/>
  <c r="J79" i="7"/>
  <c r="J201" i="7"/>
  <c r="J33" i="7"/>
  <c r="J81" i="7"/>
  <c r="J203" i="7"/>
  <c r="J35" i="7"/>
  <c r="J83" i="7"/>
  <c r="J205" i="7"/>
  <c r="J37" i="7"/>
  <c r="J85" i="7"/>
  <c r="J207" i="7"/>
  <c r="J39" i="7"/>
  <c r="J87" i="7"/>
  <c r="J209" i="7"/>
  <c r="J41" i="7"/>
  <c r="J89" i="7"/>
  <c r="J211" i="7"/>
  <c r="J43" i="7"/>
  <c r="J91" i="7"/>
  <c r="J213" i="7"/>
  <c r="J45" i="7"/>
  <c r="J93" i="7"/>
  <c r="J215" i="7"/>
  <c r="J47" i="7"/>
  <c r="J95" i="7"/>
  <c r="J217" i="7"/>
  <c r="J49" i="7"/>
  <c r="J97" i="7"/>
  <c r="C14" i="14"/>
  <c r="C19" i="14"/>
  <c r="C15" i="14"/>
  <c r="G8" i="14"/>
  <c r="M15" i="14" a="1"/>
  <c r="G7" i="14"/>
  <c r="C17" i="14"/>
  <c r="E12" i="14" a="1"/>
  <c r="C18" i="14"/>
  <c r="J1" i="17"/>
  <c r="J8" i="17"/>
  <c r="J4" i="17"/>
  <c r="J24" i="17"/>
  <c r="J10" i="17"/>
  <c r="J26" i="17"/>
  <c r="J5" i="17"/>
  <c r="C16" i="14"/>
  <c r="J25" i="17"/>
  <c r="J14" i="17"/>
  <c r="J9" i="17"/>
  <c r="J15" i="17"/>
  <c r="J20" i="17"/>
  <c r="J3" i="17"/>
  <c r="J16" i="17"/>
  <c r="J22" i="17"/>
  <c r="J7" i="17"/>
  <c r="J21" i="17"/>
  <c r="J6" i="17"/>
  <c r="J19" i="17"/>
  <c r="J17" i="17"/>
  <c r="J11" i="17"/>
  <c r="J13" i="17"/>
  <c r="J12" i="17"/>
  <c r="J23" i="17"/>
  <c r="J18" i="17"/>
  <c r="F249" i="7" l="1"/>
  <c r="F265" i="7"/>
  <c r="F145" i="7"/>
  <c r="F268" i="7"/>
  <c r="F261" i="7"/>
  <c r="F253" i="7"/>
  <c r="F245" i="7"/>
  <c r="F274" i="7"/>
  <c r="E12" i="14"/>
  <c r="E15" i="14"/>
  <c r="F283" i="7"/>
  <c r="F279" i="7"/>
  <c r="F275" i="7"/>
  <c r="F271" i="7"/>
  <c r="F287" i="7"/>
  <c r="F289" i="7"/>
  <c r="F269" i="7"/>
  <c r="F267" i="7"/>
  <c r="F266" i="7"/>
  <c r="F241" i="7"/>
  <c r="F237" i="7"/>
  <c r="F233" i="7"/>
  <c r="F229" i="7"/>
  <c r="F225" i="7"/>
  <c r="F221" i="7"/>
  <c r="F169" i="7"/>
  <c r="F165" i="7"/>
  <c r="F157" i="7"/>
  <c r="F153" i="7"/>
  <c r="F149" i="7"/>
  <c r="F137" i="7"/>
  <c r="F125" i="7"/>
  <c r="F121" i="7"/>
  <c r="F117" i="7"/>
  <c r="F109" i="7"/>
  <c r="F105" i="7"/>
  <c r="F101" i="7"/>
  <c r="F264" i="7"/>
  <c r="F260" i="7"/>
  <c r="F256" i="7"/>
  <c r="F252" i="7"/>
  <c r="F248" i="7"/>
  <c r="F244" i="7"/>
  <c r="F240" i="7"/>
  <c r="F224" i="7"/>
  <c r="F220" i="7"/>
  <c r="F164" i="7"/>
  <c r="F160" i="7"/>
  <c r="F144" i="7"/>
  <c r="F140" i="7"/>
  <c r="F136" i="7"/>
  <c r="F132" i="7"/>
  <c r="F128" i="7"/>
  <c r="F124" i="7"/>
  <c r="F120" i="7"/>
  <c r="F116" i="7"/>
  <c r="F112" i="7"/>
  <c r="F108" i="7"/>
  <c r="F100" i="7"/>
  <c r="F141" i="7"/>
  <c r="F263" i="7"/>
  <c r="F259" i="7"/>
  <c r="F255" i="7"/>
  <c r="F251" i="7"/>
  <c r="F247" i="7"/>
  <c r="F243" i="7"/>
  <c r="F239" i="7"/>
  <c r="F235" i="7"/>
  <c r="F231" i="7"/>
  <c r="F155" i="7"/>
  <c r="F151" i="7"/>
  <c r="F147" i="7"/>
  <c r="F143" i="7"/>
  <c r="F139" i="7"/>
  <c r="F135" i="7"/>
  <c r="F131" i="7"/>
  <c r="F123" i="7"/>
  <c r="F115" i="7"/>
  <c r="F107" i="7"/>
  <c r="F133" i="7"/>
  <c r="F262" i="7"/>
  <c r="F258" i="7"/>
  <c r="F254" i="7"/>
  <c r="F250" i="7"/>
  <c r="F246" i="7"/>
  <c r="F242" i="7"/>
  <c r="F238" i="7"/>
  <c r="F234" i="7"/>
  <c r="F230" i="7"/>
  <c r="F226" i="7"/>
  <c r="F222" i="7"/>
  <c r="F218" i="7"/>
  <c r="F166" i="7"/>
  <c r="F162" i="7"/>
  <c r="F158" i="7"/>
  <c r="F154" i="7"/>
  <c r="F150" i="7"/>
  <c r="F146" i="7"/>
  <c r="F138" i="7"/>
  <c r="F130" i="7"/>
  <c r="F122" i="7"/>
  <c r="F114" i="7"/>
  <c r="F110" i="7"/>
  <c r="F106" i="7"/>
  <c r="F102" i="7"/>
  <c r="F98" i="7"/>
  <c r="F227" i="7"/>
  <c r="F219" i="7"/>
  <c r="F167" i="7"/>
  <c r="F159" i="7"/>
  <c r="F119" i="7"/>
  <c r="F111" i="7"/>
  <c r="F103" i="7"/>
  <c r="F223" i="7"/>
  <c r="F163" i="7"/>
  <c r="F127" i="7"/>
  <c r="F99" i="7"/>
  <c r="F142" i="7"/>
  <c r="F134" i="7"/>
  <c r="F126" i="7"/>
  <c r="F118" i="7"/>
  <c r="F236" i="7"/>
  <c r="F232" i="7"/>
  <c r="F228" i="7"/>
  <c r="F168" i="7"/>
  <c r="F156" i="7"/>
  <c r="F152" i="7"/>
  <c r="F148" i="7"/>
  <c r="F104" i="7"/>
  <c r="H8" i="14"/>
  <c r="H7" i="14"/>
  <c r="M15" i="14"/>
  <c r="I25" i="17"/>
  <c r="I19" i="17"/>
  <c r="I21" i="17"/>
  <c r="I23" i="17"/>
  <c r="I14" i="17"/>
  <c r="I16" i="17"/>
  <c r="I18" i="17"/>
  <c r="I5" i="17"/>
  <c r="I7" i="17"/>
  <c r="I9" i="17"/>
  <c r="I11" i="17"/>
  <c r="I13" i="17"/>
  <c r="I3" i="17"/>
  <c r="I26" i="17"/>
  <c r="I20" i="17"/>
  <c r="I22" i="17"/>
  <c r="I24" i="17"/>
  <c r="I15" i="17"/>
  <c r="I17" i="17"/>
  <c r="I4" i="17"/>
  <c r="I6" i="17"/>
  <c r="I8" i="17"/>
  <c r="I10" i="17"/>
  <c r="I12" i="17"/>
  <c r="G2" i="15"/>
  <c r="G5" i="15" s="1"/>
  <c r="G170" i="7"/>
  <c r="G2" i="7"/>
  <c r="G50" i="7"/>
  <c r="G172" i="7"/>
  <c r="G4" i="7"/>
  <c r="G52" i="7"/>
  <c r="G174" i="7"/>
  <c r="G6" i="7"/>
  <c r="G54" i="7"/>
  <c r="G176" i="7"/>
  <c r="G8" i="7"/>
  <c r="G56" i="7"/>
  <c r="G178" i="7"/>
  <c r="G10" i="7"/>
  <c r="G58" i="7"/>
  <c r="G180" i="7"/>
  <c r="G12" i="7"/>
  <c r="G60" i="7"/>
  <c r="G182" i="7"/>
  <c r="G14" i="7"/>
  <c r="G62" i="7"/>
  <c r="G184" i="7"/>
  <c r="G16" i="7"/>
  <c r="G64" i="7"/>
  <c r="G186" i="7"/>
  <c r="G18" i="7"/>
  <c r="G66" i="7"/>
  <c r="G188" i="7"/>
  <c r="G20" i="7"/>
  <c r="G68" i="7"/>
  <c r="G190" i="7"/>
  <c r="G22" i="7"/>
  <c r="G70" i="7"/>
  <c r="G192" i="7"/>
  <c r="G24" i="7"/>
  <c r="G72" i="7"/>
  <c r="G194" i="7"/>
  <c r="G26" i="7"/>
  <c r="G74" i="7"/>
  <c r="G196" i="7"/>
  <c r="G28" i="7"/>
  <c r="G76" i="7"/>
  <c r="G198" i="7"/>
  <c r="G30" i="7"/>
  <c r="G78" i="7"/>
  <c r="G200" i="7"/>
  <c r="G32" i="7"/>
  <c r="G80" i="7"/>
  <c r="G202" i="7"/>
  <c r="G34" i="7"/>
  <c r="G82" i="7"/>
  <c r="G204" i="7"/>
  <c r="G36" i="7"/>
  <c r="G84" i="7"/>
  <c r="G206" i="7"/>
  <c r="G38" i="7"/>
  <c r="G86" i="7"/>
  <c r="G208" i="7"/>
  <c r="G40" i="7"/>
  <c r="G88" i="7"/>
  <c r="G210" i="7"/>
  <c r="G42" i="7"/>
  <c r="G90" i="7"/>
  <c r="G212" i="7"/>
  <c r="G44" i="7"/>
  <c r="G92" i="7"/>
  <c r="G214" i="7"/>
  <c r="G46" i="7"/>
  <c r="G94" i="7"/>
  <c r="G216" i="7"/>
  <c r="G48" i="7"/>
  <c r="G96" i="7"/>
  <c r="G171" i="7"/>
  <c r="G3" i="7"/>
  <c r="G51" i="7"/>
  <c r="G173" i="7"/>
  <c r="G5" i="7"/>
  <c r="G53" i="7"/>
  <c r="G175" i="7"/>
  <c r="G7" i="7"/>
  <c r="G55" i="7"/>
  <c r="G177" i="7"/>
  <c r="G9" i="7"/>
  <c r="G57" i="7"/>
  <c r="G179" i="7"/>
  <c r="G11" i="7"/>
  <c r="G59" i="7"/>
  <c r="G181" i="7"/>
  <c r="G13" i="7"/>
  <c r="G61" i="7"/>
  <c r="G183" i="7"/>
  <c r="G15" i="7"/>
  <c r="G63" i="7"/>
  <c r="G185" i="7"/>
  <c r="G17" i="7"/>
  <c r="G65" i="7"/>
  <c r="G187" i="7"/>
  <c r="G19" i="7"/>
  <c r="G67" i="7"/>
  <c r="G189" i="7"/>
  <c r="G21" i="7"/>
  <c r="G69" i="7"/>
  <c r="G191" i="7"/>
  <c r="G23" i="7"/>
  <c r="G71" i="7"/>
  <c r="G193" i="7"/>
  <c r="G25" i="7"/>
  <c r="G73" i="7"/>
  <c r="G195" i="7"/>
  <c r="G27" i="7"/>
  <c r="G75" i="7"/>
  <c r="G197" i="7"/>
  <c r="G29" i="7"/>
  <c r="G77" i="7"/>
  <c r="G199" i="7"/>
  <c r="G31" i="7"/>
  <c r="G79" i="7"/>
  <c r="G201" i="7"/>
  <c r="G33" i="7"/>
  <c r="G81" i="7"/>
  <c r="G203" i="7"/>
  <c r="G35" i="7"/>
  <c r="G83" i="7"/>
  <c r="G205" i="7"/>
  <c r="G37" i="7"/>
  <c r="G85" i="7"/>
  <c r="G207" i="7"/>
  <c r="G39" i="7"/>
  <c r="G87" i="7"/>
  <c r="G209" i="7"/>
  <c r="G41" i="7"/>
  <c r="G89" i="7"/>
  <c r="G211" i="7"/>
  <c r="G43" i="7"/>
  <c r="G91" i="7"/>
  <c r="G213" i="7"/>
  <c r="G45" i="7"/>
  <c r="G93" i="7"/>
  <c r="G215" i="7"/>
  <c r="G47" i="7"/>
  <c r="G95" i="7"/>
  <c r="G217" i="7"/>
  <c r="G49" i="7"/>
  <c r="G97" i="7"/>
  <c r="C5" i="14"/>
  <c r="C7" i="14"/>
  <c r="D7" i="14" l="1"/>
  <c r="H5" i="15"/>
  <c r="O3" i="3"/>
  <c r="P3" i="3"/>
  <c r="A51" i="7" s="1"/>
  <c r="B51" i="7" s="1"/>
  <c r="Q3" i="3"/>
  <c r="C51" i="7" s="1"/>
  <c r="R3" i="3"/>
  <c r="D51" i="7" s="1"/>
  <c r="O4" i="3"/>
  <c r="P4" i="3"/>
  <c r="A53" i="7" s="1"/>
  <c r="B53" i="7" s="1"/>
  <c r="Q4" i="3"/>
  <c r="C53" i="7" s="1"/>
  <c r="R4" i="3"/>
  <c r="D53" i="7" s="1"/>
  <c r="O5" i="3"/>
  <c r="P5" i="3"/>
  <c r="A55" i="7" s="1"/>
  <c r="B55" i="7" s="1"/>
  <c r="Q5" i="3"/>
  <c r="C55" i="7" s="1"/>
  <c r="R5" i="3"/>
  <c r="D55" i="7" s="1"/>
  <c r="O6" i="3"/>
  <c r="P6" i="3"/>
  <c r="A57" i="7" s="1"/>
  <c r="B57" i="7" s="1"/>
  <c r="Q6" i="3"/>
  <c r="C57" i="7" s="1"/>
  <c r="R6" i="3"/>
  <c r="D57" i="7" s="1"/>
  <c r="O7" i="3"/>
  <c r="P7" i="3"/>
  <c r="A59" i="7" s="1"/>
  <c r="B59" i="7" s="1"/>
  <c r="Q7" i="3"/>
  <c r="C59" i="7" s="1"/>
  <c r="R7" i="3"/>
  <c r="D59" i="7" s="1"/>
  <c r="O8" i="3"/>
  <c r="P8" i="3"/>
  <c r="A61" i="7" s="1"/>
  <c r="B61" i="7" s="1"/>
  <c r="Q8" i="3"/>
  <c r="C61" i="7" s="1"/>
  <c r="R8" i="3"/>
  <c r="D61" i="7" s="1"/>
  <c r="O9" i="3"/>
  <c r="P9" i="3"/>
  <c r="A63" i="7" s="1"/>
  <c r="B63" i="7" s="1"/>
  <c r="Q9" i="3"/>
  <c r="C63" i="7" s="1"/>
  <c r="R9" i="3"/>
  <c r="D63" i="7" s="1"/>
  <c r="O10" i="3"/>
  <c r="P10" i="3"/>
  <c r="A65" i="7" s="1"/>
  <c r="B65" i="7" s="1"/>
  <c r="Q10" i="3"/>
  <c r="C65" i="7" s="1"/>
  <c r="R10" i="3"/>
  <c r="D65" i="7" s="1"/>
  <c r="O11" i="3"/>
  <c r="P11" i="3"/>
  <c r="A67" i="7" s="1"/>
  <c r="B67" i="7" s="1"/>
  <c r="Q11" i="3"/>
  <c r="C67" i="7" s="1"/>
  <c r="R11" i="3"/>
  <c r="D67" i="7" s="1"/>
  <c r="O12" i="3"/>
  <c r="P12" i="3"/>
  <c r="A69" i="7" s="1"/>
  <c r="B69" i="7" s="1"/>
  <c r="Q12" i="3"/>
  <c r="C69" i="7" s="1"/>
  <c r="R12" i="3"/>
  <c r="D69" i="7" s="1"/>
  <c r="O13" i="3"/>
  <c r="P13" i="3"/>
  <c r="A71" i="7" s="1"/>
  <c r="B71" i="7" s="1"/>
  <c r="Q13" i="3"/>
  <c r="C71" i="7" s="1"/>
  <c r="R13" i="3"/>
  <c r="D71" i="7" s="1"/>
  <c r="O14" i="3"/>
  <c r="P14" i="3"/>
  <c r="A73" i="7" s="1"/>
  <c r="B73" i="7" s="1"/>
  <c r="Q14" i="3"/>
  <c r="C73" i="7" s="1"/>
  <c r="R14" i="3"/>
  <c r="D73" i="7" s="1"/>
  <c r="O15" i="3"/>
  <c r="P15" i="3"/>
  <c r="A75" i="7" s="1"/>
  <c r="B75" i="7" s="1"/>
  <c r="Q15" i="3"/>
  <c r="C75" i="7" s="1"/>
  <c r="R15" i="3"/>
  <c r="D75" i="7" s="1"/>
  <c r="O16" i="3"/>
  <c r="P16" i="3"/>
  <c r="A77" i="7" s="1"/>
  <c r="B77" i="7" s="1"/>
  <c r="Q16" i="3"/>
  <c r="C77" i="7" s="1"/>
  <c r="R16" i="3"/>
  <c r="D77" i="7" s="1"/>
  <c r="O17" i="3"/>
  <c r="P17" i="3"/>
  <c r="A79" i="7" s="1"/>
  <c r="B79" i="7" s="1"/>
  <c r="Q17" i="3"/>
  <c r="C79" i="7" s="1"/>
  <c r="R17" i="3"/>
  <c r="D79" i="7" s="1"/>
  <c r="O18" i="3"/>
  <c r="P18" i="3"/>
  <c r="A81" i="7" s="1"/>
  <c r="B81" i="7" s="1"/>
  <c r="Q18" i="3"/>
  <c r="C81" i="7" s="1"/>
  <c r="R18" i="3"/>
  <c r="D81" i="7" s="1"/>
  <c r="O19" i="3"/>
  <c r="P19" i="3"/>
  <c r="A83" i="7" s="1"/>
  <c r="B83" i="7" s="1"/>
  <c r="Q19" i="3"/>
  <c r="C83" i="7" s="1"/>
  <c r="R19" i="3"/>
  <c r="D83" i="7" s="1"/>
  <c r="O20" i="3"/>
  <c r="P20" i="3"/>
  <c r="A85" i="7" s="1"/>
  <c r="B85" i="7" s="1"/>
  <c r="Q20" i="3"/>
  <c r="C85" i="7" s="1"/>
  <c r="R20" i="3"/>
  <c r="D85" i="7" s="1"/>
  <c r="O21" i="3"/>
  <c r="P21" i="3"/>
  <c r="A87" i="7" s="1"/>
  <c r="B87" i="7" s="1"/>
  <c r="Q21" i="3"/>
  <c r="C87" i="7" s="1"/>
  <c r="R21" i="3"/>
  <c r="D87" i="7" s="1"/>
  <c r="O22" i="3"/>
  <c r="P22" i="3"/>
  <c r="A89" i="7" s="1"/>
  <c r="B89" i="7" s="1"/>
  <c r="Q22" i="3"/>
  <c r="C89" i="7" s="1"/>
  <c r="R22" i="3"/>
  <c r="D89" i="7" s="1"/>
  <c r="O23" i="3"/>
  <c r="P23" i="3"/>
  <c r="A91" i="7" s="1"/>
  <c r="B91" i="7" s="1"/>
  <c r="Q23" i="3"/>
  <c r="C91" i="7" s="1"/>
  <c r="R23" i="3"/>
  <c r="D91" i="7" s="1"/>
  <c r="O24" i="3"/>
  <c r="P24" i="3"/>
  <c r="A93" i="7" s="1"/>
  <c r="B93" i="7" s="1"/>
  <c r="Q24" i="3"/>
  <c r="C93" i="7" s="1"/>
  <c r="R24" i="3"/>
  <c r="D93" i="7" s="1"/>
  <c r="O25" i="3"/>
  <c r="P25" i="3"/>
  <c r="A95" i="7" s="1"/>
  <c r="B95" i="7" s="1"/>
  <c r="Q25" i="3"/>
  <c r="C95" i="7" s="1"/>
  <c r="R25" i="3"/>
  <c r="D95" i="7" s="1"/>
  <c r="O26" i="3"/>
  <c r="P26" i="3"/>
  <c r="A97" i="7" s="1"/>
  <c r="B97" i="7" s="1"/>
  <c r="Q26" i="3"/>
  <c r="C97" i="7" s="1"/>
  <c r="R26" i="3"/>
  <c r="D97" i="7" s="1"/>
  <c r="P2" i="3"/>
  <c r="Q2" i="3"/>
  <c r="R2" i="3"/>
  <c r="O2" i="3"/>
  <c r="H3" i="3"/>
  <c r="I3" i="3"/>
  <c r="A3" i="7" s="1"/>
  <c r="B3" i="7" s="1"/>
  <c r="J3" i="3"/>
  <c r="C3" i="7" s="1"/>
  <c r="K3" i="3"/>
  <c r="D3" i="7" s="1"/>
  <c r="H4" i="3"/>
  <c r="I4" i="3"/>
  <c r="A5" i="7" s="1"/>
  <c r="B5" i="7" s="1"/>
  <c r="J4" i="3"/>
  <c r="C5" i="7" s="1"/>
  <c r="K4" i="3"/>
  <c r="D5" i="7" s="1"/>
  <c r="H5" i="3"/>
  <c r="I5" i="3"/>
  <c r="A7" i="7" s="1"/>
  <c r="B7" i="7" s="1"/>
  <c r="J5" i="3"/>
  <c r="C7" i="7" s="1"/>
  <c r="K5" i="3"/>
  <c r="D7" i="7" s="1"/>
  <c r="H6" i="3"/>
  <c r="I6" i="3"/>
  <c r="A9" i="7" s="1"/>
  <c r="B9" i="7" s="1"/>
  <c r="J6" i="3"/>
  <c r="C9" i="7" s="1"/>
  <c r="K6" i="3"/>
  <c r="D9" i="7" s="1"/>
  <c r="H7" i="3"/>
  <c r="I7" i="3"/>
  <c r="A11" i="7" s="1"/>
  <c r="B11" i="7" s="1"/>
  <c r="J7" i="3"/>
  <c r="C11" i="7" s="1"/>
  <c r="K7" i="3"/>
  <c r="D11" i="7" s="1"/>
  <c r="H8" i="3"/>
  <c r="I8" i="3"/>
  <c r="A13" i="7" s="1"/>
  <c r="B13" i="7" s="1"/>
  <c r="J8" i="3"/>
  <c r="C13" i="7" s="1"/>
  <c r="K8" i="3"/>
  <c r="D13" i="7" s="1"/>
  <c r="H9" i="3"/>
  <c r="I9" i="3"/>
  <c r="A15" i="7" s="1"/>
  <c r="B15" i="7" s="1"/>
  <c r="J9" i="3"/>
  <c r="C15" i="7" s="1"/>
  <c r="K9" i="3"/>
  <c r="D15" i="7" s="1"/>
  <c r="H10" i="3"/>
  <c r="I10" i="3"/>
  <c r="A17" i="7" s="1"/>
  <c r="B17" i="7" s="1"/>
  <c r="J10" i="3"/>
  <c r="C17" i="7" s="1"/>
  <c r="K10" i="3"/>
  <c r="D17" i="7" s="1"/>
  <c r="H11" i="3"/>
  <c r="I11" i="3"/>
  <c r="A19" i="7" s="1"/>
  <c r="B19" i="7" s="1"/>
  <c r="J11" i="3"/>
  <c r="C19" i="7" s="1"/>
  <c r="K11" i="3"/>
  <c r="D19" i="7" s="1"/>
  <c r="H12" i="3"/>
  <c r="I12" i="3"/>
  <c r="A21" i="7" s="1"/>
  <c r="B21" i="7" s="1"/>
  <c r="J12" i="3"/>
  <c r="C21" i="7" s="1"/>
  <c r="K12" i="3"/>
  <c r="D21" i="7" s="1"/>
  <c r="H13" i="3"/>
  <c r="I13" i="3"/>
  <c r="A23" i="7" s="1"/>
  <c r="B23" i="7" s="1"/>
  <c r="J13" i="3"/>
  <c r="C23" i="7" s="1"/>
  <c r="K13" i="3"/>
  <c r="D23" i="7" s="1"/>
  <c r="H14" i="3"/>
  <c r="I14" i="3"/>
  <c r="A25" i="7" s="1"/>
  <c r="B25" i="7" s="1"/>
  <c r="J14" i="3"/>
  <c r="C25" i="7" s="1"/>
  <c r="K14" i="3"/>
  <c r="D25" i="7" s="1"/>
  <c r="H15" i="3"/>
  <c r="I15" i="3"/>
  <c r="A27" i="7" s="1"/>
  <c r="B27" i="7" s="1"/>
  <c r="J15" i="3"/>
  <c r="C27" i="7" s="1"/>
  <c r="K15" i="3"/>
  <c r="D27" i="7" s="1"/>
  <c r="H16" i="3"/>
  <c r="I16" i="3"/>
  <c r="A29" i="7" s="1"/>
  <c r="B29" i="7" s="1"/>
  <c r="J16" i="3"/>
  <c r="C29" i="7" s="1"/>
  <c r="K16" i="3"/>
  <c r="D29" i="7" s="1"/>
  <c r="H17" i="3"/>
  <c r="I17" i="3"/>
  <c r="A31" i="7" s="1"/>
  <c r="B31" i="7" s="1"/>
  <c r="J17" i="3"/>
  <c r="C31" i="7" s="1"/>
  <c r="K17" i="3"/>
  <c r="D31" i="7" s="1"/>
  <c r="H18" i="3"/>
  <c r="I18" i="3"/>
  <c r="A33" i="7" s="1"/>
  <c r="B33" i="7" s="1"/>
  <c r="J18" i="3"/>
  <c r="C33" i="7" s="1"/>
  <c r="K18" i="3"/>
  <c r="D33" i="7" s="1"/>
  <c r="H19" i="3"/>
  <c r="I19" i="3"/>
  <c r="A35" i="7" s="1"/>
  <c r="B35" i="7" s="1"/>
  <c r="J19" i="3"/>
  <c r="C35" i="7" s="1"/>
  <c r="K19" i="3"/>
  <c r="D35" i="7" s="1"/>
  <c r="H20" i="3"/>
  <c r="I20" i="3"/>
  <c r="A37" i="7" s="1"/>
  <c r="B37" i="7" s="1"/>
  <c r="J20" i="3"/>
  <c r="C37" i="7" s="1"/>
  <c r="K20" i="3"/>
  <c r="D37" i="7" s="1"/>
  <c r="H21" i="3"/>
  <c r="I21" i="3"/>
  <c r="A39" i="7" s="1"/>
  <c r="B39" i="7" s="1"/>
  <c r="J21" i="3"/>
  <c r="C39" i="7" s="1"/>
  <c r="K21" i="3"/>
  <c r="D39" i="7" s="1"/>
  <c r="H22" i="3"/>
  <c r="I22" i="3"/>
  <c r="A41" i="7" s="1"/>
  <c r="B41" i="7" s="1"/>
  <c r="J22" i="3"/>
  <c r="C41" i="7" s="1"/>
  <c r="K22" i="3"/>
  <c r="D41" i="7" s="1"/>
  <c r="H23" i="3"/>
  <c r="I23" i="3"/>
  <c r="A43" i="7" s="1"/>
  <c r="B43" i="7" s="1"/>
  <c r="J23" i="3"/>
  <c r="C43" i="7" s="1"/>
  <c r="K23" i="3"/>
  <c r="D43" i="7" s="1"/>
  <c r="H24" i="3"/>
  <c r="I24" i="3"/>
  <c r="A45" i="7" s="1"/>
  <c r="B45" i="7" s="1"/>
  <c r="J24" i="3"/>
  <c r="C45" i="7" s="1"/>
  <c r="K24" i="3"/>
  <c r="D45" i="7" s="1"/>
  <c r="H25" i="3"/>
  <c r="I25" i="3"/>
  <c r="A47" i="7" s="1"/>
  <c r="B47" i="7" s="1"/>
  <c r="J25" i="3"/>
  <c r="C47" i="7" s="1"/>
  <c r="K25" i="3"/>
  <c r="D47" i="7" s="1"/>
  <c r="H26" i="3"/>
  <c r="I26" i="3"/>
  <c r="A49" i="7" s="1"/>
  <c r="B49" i="7" s="1"/>
  <c r="J26" i="3"/>
  <c r="C49" i="7" s="1"/>
  <c r="K26" i="3"/>
  <c r="D49" i="7" s="1"/>
  <c r="I2" i="3"/>
  <c r="J2" i="3"/>
  <c r="K2" i="3"/>
  <c r="H2" i="3"/>
  <c r="A25" i="3"/>
  <c r="B25" i="3"/>
  <c r="A215" i="7" s="1"/>
  <c r="B215" i="7" s="1"/>
  <c r="C25" i="3"/>
  <c r="C215" i="7" s="1"/>
  <c r="D25" i="3"/>
  <c r="D215" i="7" s="1"/>
  <c r="A26" i="3"/>
  <c r="B26" i="3"/>
  <c r="A217" i="7" s="1"/>
  <c r="B217" i="7" s="1"/>
  <c r="C26" i="3"/>
  <c r="C217" i="7" s="1"/>
  <c r="D26" i="3"/>
  <c r="D217" i="7" s="1"/>
  <c r="A3" i="3"/>
  <c r="B3" i="3"/>
  <c r="A171" i="7" s="1"/>
  <c r="B171" i="7" s="1"/>
  <c r="C3" i="3"/>
  <c r="C171" i="7" s="1"/>
  <c r="D3" i="3"/>
  <c r="D171" i="7" s="1"/>
  <c r="A4" i="3"/>
  <c r="B4" i="3"/>
  <c r="A173" i="7" s="1"/>
  <c r="B173" i="7" s="1"/>
  <c r="C4" i="3"/>
  <c r="C173" i="7" s="1"/>
  <c r="D4" i="3"/>
  <c r="D173" i="7" s="1"/>
  <c r="A5" i="3"/>
  <c r="B5" i="3"/>
  <c r="A175" i="7" s="1"/>
  <c r="B175" i="7" s="1"/>
  <c r="C5" i="3"/>
  <c r="C175" i="7" s="1"/>
  <c r="D5" i="3"/>
  <c r="D175" i="7" s="1"/>
  <c r="A6" i="3"/>
  <c r="B6" i="3"/>
  <c r="A177" i="7" s="1"/>
  <c r="B177" i="7" s="1"/>
  <c r="C6" i="3"/>
  <c r="C177" i="7" s="1"/>
  <c r="D6" i="3"/>
  <c r="D177" i="7" s="1"/>
  <c r="A7" i="3"/>
  <c r="B7" i="3"/>
  <c r="A179" i="7" s="1"/>
  <c r="B179" i="7" s="1"/>
  <c r="C7" i="3"/>
  <c r="C179" i="7" s="1"/>
  <c r="D7" i="3"/>
  <c r="D179" i="7" s="1"/>
  <c r="A8" i="3"/>
  <c r="B8" i="3"/>
  <c r="A181" i="7" s="1"/>
  <c r="B181" i="7" s="1"/>
  <c r="C8" i="3"/>
  <c r="C181" i="7" s="1"/>
  <c r="D8" i="3"/>
  <c r="D181" i="7" s="1"/>
  <c r="A9" i="3"/>
  <c r="B9" i="3"/>
  <c r="A183" i="7" s="1"/>
  <c r="B183" i="7" s="1"/>
  <c r="C9" i="3"/>
  <c r="C183" i="7" s="1"/>
  <c r="D9" i="3"/>
  <c r="D183" i="7" s="1"/>
  <c r="A10" i="3"/>
  <c r="B10" i="3"/>
  <c r="A185" i="7" s="1"/>
  <c r="B185" i="7" s="1"/>
  <c r="C10" i="3"/>
  <c r="C185" i="7" s="1"/>
  <c r="D10" i="3"/>
  <c r="D185" i="7" s="1"/>
  <c r="A11" i="3"/>
  <c r="B11" i="3"/>
  <c r="A187" i="7" s="1"/>
  <c r="B187" i="7" s="1"/>
  <c r="C11" i="3"/>
  <c r="C187" i="7" s="1"/>
  <c r="D11" i="3"/>
  <c r="D187" i="7" s="1"/>
  <c r="A12" i="3"/>
  <c r="B12" i="3"/>
  <c r="A189" i="7" s="1"/>
  <c r="B189" i="7" s="1"/>
  <c r="C12" i="3"/>
  <c r="C189" i="7" s="1"/>
  <c r="D12" i="3"/>
  <c r="D189" i="7" s="1"/>
  <c r="A13" i="3"/>
  <c r="B13" i="3"/>
  <c r="A191" i="7" s="1"/>
  <c r="B191" i="7" s="1"/>
  <c r="C13" i="3"/>
  <c r="C191" i="7" s="1"/>
  <c r="D13" i="3"/>
  <c r="D191" i="7" s="1"/>
  <c r="A14" i="3"/>
  <c r="B14" i="3"/>
  <c r="A193" i="7" s="1"/>
  <c r="B193" i="7" s="1"/>
  <c r="C14" i="3"/>
  <c r="C193" i="7" s="1"/>
  <c r="D14" i="3"/>
  <c r="D193" i="7" s="1"/>
  <c r="A15" i="3"/>
  <c r="B15" i="3"/>
  <c r="A195" i="7" s="1"/>
  <c r="B195" i="7" s="1"/>
  <c r="C15" i="3"/>
  <c r="C195" i="7" s="1"/>
  <c r="D15" i="3"/>
  <c r="D195" i="7" s="1"/>
  <c r="A16" i="3"/>
  <c r="B16" i="3"/>
  <c r="A197" i="7" s="1"/>
  <c r="B197" i="7" s="1"/>
  <c r="C16" i="3"/>
  <c r="C197" i="7" s="1"/>
  <c r="D16" i="3"/>
  <c r="D197" i="7" s="1"/>
  <c r="A17" i="3"/>
  <c r="B17" i="3"/>
  <c r="A199" i="7" s="1"/>
  <c r="B199" i="7" s="1"/>
  <c r="C17" i="3"/>
  <c r="C199" i="7" s="1"/>
  <c r="D17" i="3"/>
  <c r="D199" i="7" s="1"/>
  <c r="A18" i="3"/>
  <c r="B18" i="3"/>
  <c r="A201" i="7" s="1"/>
  <c r="B201" i="7" s="1"/>
  <c r="C18" i="3"/>
  <c r="C201" i="7" s="1"/>
  <c r="D18" i="3"/>
  <c r="D201" i="7" s="1"/>
  <c r="A19" i="3"/>
  <c r="B19" i="3"/>
  <c r="A203" i="7" s="1"/>
  <c r="B203" i="7" s="1"/>
  <c r="C19" i="3"/>
  <c r="C203" i="7" s="1"/>
  <c r="D19" i="3"/>
  <c r="D203" i="7" s="1"/>
  <c r="A20" i="3"/>
  <c r="B20" i="3"/>
  <c r="A205" i="7" s="1"/>
  <c r="B205" i="7" s="1"/>
  <c r="C20" i="3"/>
  <c r="C205" i="7" s="1"/>
  <c r="D20" i="3"/>
  <c r="D205" i="7" s="1"/>
  <c r="A21" i="3"/>
  <c r="B21" i="3"/>
  <c r="A207" i="7" s="1"/>
  <c r="B207" i="7" s="1"/>
  <c r="C21" i="3"/>
  <c r="C207" i="7" s="1"/>
  <c r="D21" i="3"/>
  <c r="D207" i="7" s="1"/>
  <c r="A22" i="3"/>
  <c r="B22" i="3"/>
  <c r="A209" i="7" s="1"/>
  <c r="B209" i="7" s="1"/>
  <c r="C22" i="3"/>
  <c r="C209" i="7" s="1"/>
  <c r="D22" i="3"/>
  <c r="D209" i="7" s="1"/>
  <c r="A23" i="3"/>
  <c r="B23" i="3"/>
  <c r="A211" i="7" s="1"/>
  <c r="B211" i="7" s="1"/>
  <c r="C23" i="3"/>
  <c r="C211" i="7" s="1"/>
  <c r="D23" i="3"/>
  <c r="D211" i="7" s="1"/>
  <c r="A24" i="3"/>
  <c r="B24" i="3"/>
  <c r="A213" i="7" s="1"/>
  <c r="B213" i="7" s="1"/>
  <c r="C24" i="3"/>
  <c r="C213" i="7" s="1"/>
  <c r="D24" i="3"/>
  <c r="D213" i="7" s="1"/>
  <c r="B2" i="3"/>
  <c r="C2" i="3"/>
  <c r="D2" i="3"/>
  <c r="A2" i="3"/>
  <c r="O3" i="2"/>
  <c r="P3" i="2"/>
  <c r="Q3" i="2"/>
  <c r="R3" i="2"/>
  <c r="O4" i="2"/>
  <c r="P4" i="2"/>
  <c r="Q4" i="2"/>
  <c r="R4" i="2"/>
  <c r="O5" i="2"/>
  <c r="P5" i="2"/>
  <c r="Q5" i="2"/>
  <c r="R5" i="2"/>
  <c r="O6" i="2"/>
  <c r="P6" i="2"/>
  <c r="Q6" i="2"/>
  <c r="R6" i="2"/>
  <c r="O7" i="2"/>
  <c r="P7" i="2"/>
  <c r="Q7" i="2"/>
  <c r="R7" i="2"/>
  <c r="O8" i="2"/>
  <c r="P8" i="2"/>
  <c r="Q8" i="2"/>
  <c r="R8" i="2"/>
  <c r="O9" i="2"/>
  <c r="P9" i="2"/>
  <c r="Q9" i="2"/>
  <c r="R9" i="2"/>
  <c r="O10" i="2"/>
  <c r="P10" i="2"/>
  <c r="Q10" i="2"/>
  <c r="R10" i="2"/>
  <c r="O11" i="2"/>
  <c r="P11" i="2"/>
  <c r="Q11" i="2"/>
  <c r="R11" i="2"/>
  <c r="O12" i="2"/>
  <c r="P12" i="2"/>
  <c r="Q12" i="2"/>
  <c r="R12" i="2"/>
  <c r="O13" i="2"/>
  <c r="P13" i="2"/>
  <c r="Q13" i="2"/>
  <c r="R13" i="2"/>
  <c r="O14" i="2"/>
  <c r="P14" i="2"/>
  <c r="Q14" i="2"/>
  <c r="R14" i="2"/>
  <c r="O15" i="2"/>
  <c r="P15" i="2"/>
  <c r="Q15" i="2"/>
  <c r="R15" i="2"/>
  <c r="O16" i="2"/>
  <c r="P16" i="2"/>
  <c r="Q16" i="2"/>
  <c r="R16" i="2"/>
  <c r="O17" i="2"/>
  <c r="P17" i="2"/>
  <c r="Q17" i="2"/>
  <c r="R17" i="2"/>
  <c r="O18" i="2"/>
  <c r="P18" i="2"/>
  <c r="Q18" i="2"/>
  <c r="R18" i="2"/>
  <c r="O19" i="2"/>
  <c r="P19" i="2"/>
  <c r="Q19" i="2"/>
  <c r="R19" i="2"/>
  <c r="O20" i="2"/>
  <c r="P20" i="2"/>
  <c r="Q20" i="2"/>
  <c r="R20" i="2"/>
  <c r="O21" i="2"/>
  <c r="P21" i="2"/>
  <c r="Q21" i="2"/>
  <c r="R21" i="2"/>
  <c r="O22" i="2"/>
  <c r="P22" i="2"/>
  <c r="Q22" i="2"/>
  <c r="R22" i="2"/>
  <c r="O23" i="2"/>
  <c r="P23" i="2"/>
  <c r="Q23" i="2"/>
  <c r="R23" i="2"/>
  <c r="O24" i="2"/>
  <c r="P24" i="2"/>
  <c r="Q24" i="2"/>
  <c r="R24" i="2"/>
  <c r="O25" i="2"/>
  <c r="P25" i="2"/>
  <c r="Q25" i="2"/>
  <c r="R25" i="2"/>
  <c r="O26" i="2"/>
  <c r="P26" i="2"/>
  <c r="Q26" i="2"/>
  <c r="R26" i="2"/>
  <c r="P2" i="2"/>
  <c r="Q2" i="2"/>
  <c r="R2" i="2"/>
  <c r="O2" i="2"/>
  <c r="H2" i="2"/>
  <c r="H22" i="2"/>
  <c r="I22" i="2"/>
  <c r="J22" i="2"/>
  <c r="K22" i="2"/>
  <c r="H23" i="2"/>
  <c r="I23" i="2"/>
  <c r="J23" i="2"/>
  <c r="K23" i="2"/>
  <c r="H24" i="2"/>
  <c r="I24" i="2"/>
  <c r="J24" i="2"/>
  <c r="K24" i="2"/>
  <c r="H25" i="2"/>
  <c r="I25" i="2"/>
  <c r="J25" i="2"/>
  <c r="K25" i="2"/>
  <c r="H26" i="2"/>
  <c r="I26" i="2"/>
  <c r="J26" i="2"/>
  <c r="K26" i="2"/>
  <c r="H3" i="2"/>
  <c r="I3" i="2"/>
  <c r="J3" i="2"/>
  <c r="K3" i="2"/>
  <c r="H4" i="2"/>
  <c r="I4" i="2"/>
  <c r="J4" i="2"/>
  <c r="K4" i="2"/>
  <c r="H5" i="2"/>
  <c r="I5" i="2"/>
  <c r="J5" i="2"/>
  <c r="K5" i="2"/>
  <c r="H6" i="2"/>
  <c r="I6" i="2"/>
  <c r="J6" i="2"/>
  <c r="K6" i="2"/>
  <c r="H7" i="2"/>
  <c r="I7" i="2"/>
  <c r="J7" i="2"/>
  <c r="K7" i="2"/>
  <c r="H8" i="2"/>
  <c r="I8" i="2"/>
  <c r="J8" i="2"/>
  <c r="K8" i="2"/>
  <c r="H9" i="2"/>
  <c r="I9" i="2"/>
  <c r="J9" i="2"/>
  <c r="K9" i="2"/>
  <c r="H10" i="2"/>
  <c r="I10" i="2"/>
  <c r="J10" i="2"/>
  <c r="K10" i="2"/>
  <c r="H11" i="2"/>
  <c r="I11" i="2"/>
  <c r="J11" i="2"/>
  <c r="K11" i="2"/>
  <c r="H12" i="2"/>
  <c r="I12" i="2"/>
  <c r="J12" i="2"/>
  <c r="K12" i="2"/>
  <c r="H13" i="2"/>
  <c r="I13" i="2"/>
  <c r="J13" i="2"/>
  <c r="K13" i="2"/>
  <c r="H14" i="2"/>
  <c r="I14" i="2"/>
  <c r="J14" i="2"/>
  <c r="K14" i="2"/>
  <c r="H15" i="2"/>
  <c r="I15" i="2"/>
  <c r="J15" i="2"/>
  <c r="K15" i="2"/>
  <c r="H16" i="2"/>
  <c r="I16" i="2"/>
  <c r="J16" i="2"/>
  <c r="K16" i="2"/>
  <c r="H17" i="2"/>
  <c r="I17" i="2"/>
  <c r="J17" i="2"/>
  <c r="K17" i="2"/>
  <c r="H18" i="2"/>
  <c r="I18" i="2"/>
  <c r="J18" i="2"/>
  <c r="K18" i="2"/>
  <c r="H19" i="2"/>
  <c r="I19" i="2"/>
  <c r="J19" i="2"/>
  <c r="K19" i="2"/>
  <c r="H20" i="2"/>
  <c r="I20" i="2"/>
  <c r="J20" i="2"/>
  <c r="K20" i="2"/>
  <c r="H21" i="2"/>
  <c r="I21" i="2"/>
  <c r="J21" i="2"/>
  <c r="K21" i="2"/>
  <c r="I2" i="2"/>
  <c r="J2" i="2"/>
  <c r="K2" i="2"/>
  <c r="A24" i="2"/>
  <c r="B24" i="2"/>
  <c r="C24" i="2"/>
  <c r="D24" i="2"/>
  <c r="A25" i="2"/>
  <c r="B25" i="2"/>
  <c r="C25" i="2"/>
  <c r="D25" i="2"/>
  <c r="A26" i="2"/>
  <c r="B26" i="2"/>
  <c r="C26" i="2"/>
  <c r="D26" i="2"/>
  <c r="A21" i="2"/>
  <c r="B21" i="2"/>
  <c r="C21" i="2"/>
  <c r="D21" i="2"/>
  <c r="A22" i="2"/>
  <c r="B22" i="2"/>
  <c r="C22" i="2"/>
  <c r="D22" i="2"/>
  <c r="A23" i="2"/>
  <c r="B23" i="2"/>
  <c r="C23" i="2"/>
  <c r="D23" i="2"/>
  <c r="A12" i="2"/>
  <c r="B12" i="2"/>
  <c r="C12" i="2"/>
  <c r="D12" i="2"/>
  <c r="A13" i="2"/>
  <c r="B13" i="2"/>
  <c r="C13" i="2"/>
  <c r="D13" i="2"/>
  <c r="A14" i="2"/>
  <c r="B14" i="2"/>
  <c r="C14" i="2"/>
  <c r="D14" i="2"/>
  <c r="A15" i="2"/>
  <c r="B15" i="2"/>
  <c r="C15" i="2"/>
  <c r="D15" i="2"/>
  <c r="A16" i="2"/>
  <c r="B16" i="2"/>
  <c r="C16" i="2"/>
  <c r="D16" i="2"/>
  <c r="A17" i="2"/>
  <c r="B17" i="2"/>
  <c r="C17" i="2"/>
  <c r="D17" i="2"/>
  <c r="A18" i="2"/>
  <c r="B18" i="2"/>
  <c r="C18" i="2"/>
  <c r="D18" i="2"/>
  <c r="A19" i="2"/>
  <c r="B19" i="2"/>
  <c r="C19" i="2"/>
  <c r="D19" i="2"/>
  <c r="A20" i="2"/>
  <c r="B20" i="2"/>
  <c r="C20" i="2"/>
  <c r="D20" i="2"/>
  <c r="A3" i="2"/>
  <c r="B3" i="2"/>
  <c r="C3" i="2"/>
  <c r="D3" i="2"/>
  <c r="A4" i="2"/>
  <c r="B4" i="2"/>
  <c r="C4" i="2"/>
  <c r="D4" i="2"/>
  <c r="A5" i="2"/>
  <c r="B5" i="2"/>
  <c r="C5" i="2"/>
  <c r="D5" i="2"/>
  <c r="A6" i="2"/>
  <c r="B6" i="2"/>
  <c r="C6" i="2"/>
  <c r="D6" i="2"/>
  <c r="A7" i="2"/>
  <c r="B7" i="2"/>
  <c r="C7" i="2"/>
  <c r="D7" i="2"/>
  <c r="A8" i="2"/>
  <c r="B8" i="2"/>
  <c r="C8" i="2"/>
  <c r="D8" i="2"/>
  <c r="A9" i="2"/>
  <c r="B9" i="2"/>
  <c r="C9" i="2"/>
  <c r="D9" i="2"/>
  <c r="A10" i="2"/>
  <c r="B10" i="2"/>
  <c r="C10" i="2"/>
  <c r="D10" i="2"/>
  <c r="A11" i="2"/>
  <c r="B11" i="2"/>
  <c r="C11" i="2"/>
  <c r="D11" i="2"/>
  <c r="B2" i="2"/>
  <c r="C2" i="2"/>
  <c r="D2" i="2"/>
  <c r="A2" i="2"/>
  <c r="D186" i="7" l="1"/>
  <c r="A182" i="7"/>
  <c r="B182" i="7" s="1"/>
  <c r="D170" i="7"/>
  <c r="A202" i="7"/>
  <c r="B202" i="7" s="1"/>
  <c r="D198" i="7"/>
  <c r="C192" i="7"/>
  <c r="D206" i="7"/>
  <c r="A214" i="7"/>
  <c r="B214" i="7" s="1"/>
  <c r="C212" i="7"/>
  <c r="D38" i="7"/>
  <c r="C32" i="7"/>
  <c r="A18" i="7"/>
  <c r="B18" i="7" s="1"/>
  <c r="D14" i="7"/>
  <c r="D6" i="7"/>
  <c r="A42" i="7"/>
  <c r="B42" i="7" s="1"/>
  <c r="C40" i="7"/>
  <c r="A96" i="7"/>
  <c r="B96" i="7" s="1"/>
  <c r="C70" i="7"/>
  <c r="D68" i="7"/>
  <c r="A64" i="7"/>
  <c r="B64" i="7" s="1"/>
  <c r="D60" i="7"/>
  <c r="A56" i="7"/>
  <c r="B56" i="7" s="1"/>
  <c r="C186" i="7"/>
  <c r="A180" i="7"/>
  <c r="B180" i="7" s="1"/>
  <c r="D176" i="7"/>
  <c r="A172" i="7"/>
  <c r="B172" i="7" s="1"/>
  <c r="C170" i="7"/>
  <c r="D204" i="7"/>
  <c r="A200" i="7"/>
  <c r="B200" i="7" s="1"/>
  <c r="C198" i="7"/>
  <c r="D196" i="7"/>
  <c r="A192" i="7"/>
  <c r="B192" i="7" s="1"/>
  <c r="C190" i="7"/>
  <c r="D188" i="7"/>
  <c r="A208" i="7"/>
  <c r="B208" i="7" s="1"/>
  <c r="C206" i="7"/>
  <c r="D216" i="7"/>
  <c r="A212" i="7"/>
  <c r="B212" i="7" s="1"/>
  <c r="C38" i="7"/>
  <c r="D36" i="7"/>
  <c r="A32" i="7"/>
  <c r="B32" i="7" s="1"/>
  <c r="C30" i="7"/>
  <c r="D28" i="7"/>
  <c r="A24" i="7"/>
  <c r="B24" i="7" s="1"/>
  <c r="C22" i="7"/>
  <c r="D20" i="7"/>
  <c r="A16" i="7"/>
  <c r="B16" i="7" s="1"/>
  <c r="C14" i="7"/>
  <c r="D12" i="7"/>
  <c r="A8" i="7"/>
  <c r="B8" i="7" s="1"/>
  <c r="C6" i="7"/>
  <c r="D4" i="7"/>
  <c r="A48" i="7"/>
  <c r="B48" i="7" s="1"/>
  <c r="C46" i="7"/>
  <c r="D44" i="7"/>
  <c r="A40" i="7"/>
  <c r="B40" i="7" s="1"/>
  <c r="A94" i="7"/>
  <c r="B94" i="7" s="1"/>
  <c r="C92" i="7"/>
  <c r="D90" i="7"/>
  <c r="A86" i="7"/>
  <c r="B86" i="7" s="1"/>
  <c r="C84" i="7"/>
  <c r="D82" i="7"/>
  <c r="A78" i="7"/>
  <c r="B78" i="7" s="1"/>
  <c r="C76" i="7"/>
  <c r="D74" i="7"/>
  <c r="A70" i="7"/>
  <c r="B70" i="7" s="1"/>
  <c r="C68" i="7"/>
  <c r="D66" i="7"/>
  <c r="A62" i="7"/>
  <c r="B62" i="7" s="1"/>
  <c r="C60" i="7"/>
  <c r="D58" i="7"/>
  <c r="A54" i="7"/>
  <c r="B54" i="7" s="1"/>
  <c r="C52" i="7"/>
  <c r="D50" i="7"/>
  <c r="C180" i="7"/>
  <c r="C172" i="7"/>
  <c r="C200" i="7"/>
  <c r="A194" i="7"/>
  <c r="B194" i="7" s="1"/>
  <c r="D190" i="7"/>
  <c r="A210" i="7"/>
  <c r="B210" i="7" s="1"/>
  <c r="C208" i="7"/>
  <c r="A34" i="7"/>
  <c r="B34" i="7" s="1"/>
  <c r="D30" i="7"/>
  <c r="A26" i="7"/>
  <c r="B26" i="7" s="1"/>
  <c r="C24" i="7"/>
  <c r="C16" i="7"/>
  <c r="D46" i="7"/>
  <c r="C94" i="7"/>
  <c r="D92" i="7"/>
  <c r="A88" i="7"/>
  <c r="B88" i="7" s="1"/>
  <c r="D84" i="7"/>
  <c r="A80" i="7"/>
  <c r="B80" i="7" s="1"/>
  <c r="D76" i="7"/>
  <c r="A72" i="7"/>
  <c r="B72" i="7" s="1"/>
  <c r="D52" i="7"/>
  <c r="D184" i="7"/>
  <c r="C178" i="7"/>
  <c r="A186" i="7"/>
  <c r="B186" i="7" s="1"/>
  <c r="C184" i="7"/>
  <c r="D182" i="7"/>
  <c r="A178" i="7"/>
  <c r="B178" i="7" s="1"/>
  <c r="C176" i="7"/>
  <c r="D174" i="7"/>
  <c r="A170" i="7"/>
  <c r="B170" i="7" s="1"/>
  <c r="C204" i="7"/>
  <c r="D202" i="7"/>
  <c r="A198" i="7"/>
  <c r="B198" i="7" s="1"/>
  <c r="C196" i="7"/>
  <c r="D194" i="7"/>
  <c r="A190" i="7"/>
  <c r="B190" i="7" s="1"/>
  <c r="C188" i="7"/>
  <c r="D210" i="7"/>
  <c r="A206" i="7"/>
  <c r="B206" i="7" s="1"/>
  <c r="C216" i="7"/>
  <c r="D214" i="7"/>
  <c r="A38" i="7"/>
  <c r="B38" i="7" s="1"/>
  <c r="C36" i="7"/>
  <c r="D34" i="7"/>
  <c r="A30" i="7"/>
  <c r="B30" i="7" s="1"/>
  <c r="C28" i="7"/>
  <c r="D26" i="7"/>
  <c r="A22" i="7"/>
  <c r="B22" i="7" s="1"/>
  <c r="C20" i="7"/>
  <c r="D18" i="7"/>
  <c r="A14" i="7"/>
  <c r="B14" i="7" s="1"/>
  <c r="C12" i="7"/>
  <c r="D10" i="7"/>
  <c r="A6" i="7"/>
  <c r="B6" i="7" s="1"/>
  <c r="C4" i="7"/>
  <c r="D2" i="7"/>
  <c r="A46" i="7"/>
  <c r="B46" i="7" s="1"/>
  <c r="C44" i="7"/>
  <c r="D42" i="7"/>
  <c r="D96" i="7"/>
  <c r="A92" i="7"/>
  <c r="B92" i="7" s="1"/>
  <c r="C90" i="7"/>
  <c r="D88" i="7"/>
  <c r="A84" i="7"/>
  <c r="B84" i="7" s="1"/>
  <c r="C82" i="7"/>
  <c r="D80" i="7"/>
  <c r="A76" i="7"/>
  <c r="B76" i="7" s="1"/>
  <c r="C74" i="7"/>
  <c r="D72" i="7"/>
  <c r="A68" i="7"/>
  <c r="B68" i="7" s="1"/>
  <c r="C66" i="7"/>
  <c r="D64" i="7"/>
  <c r="A60" i="7"/>
  <c r="B60" i="7" s="1"/>
  <c r="C58" i="7"/>
  <c r="D56" i="7"/>
  <c r="A52" i="7"/>
  <c r="B52" i="7" s="1"/>
  <c r="C50" i="7"/>
  <c r="D178" i="7"/>
  <c r="A174" i="7"/>
  <c r="B174" i="7" s="1"/>
  <c r="D22" i="7"/>
  <c r="A10" i="7"/>
  <c r="B10" i="7" s="1"/>
  <c r="C8" i="7"/>
  <c r="A2" i="7"/>
  <c r="B2" i="7" s="1"/>
  <c r="C48" i="7"/>
  <c r="C86" i="7"/>
  <c r="C78" i="7"/>
  <c r="C62" i="7"/>
  <c r="C54" i="7"/>
  <c r="A184" i="7"/>
  <c r="B184" i="7" s="1"/>
  <c r="C182" i="7"/>
  <c r="D180" i="7"/>
  <c r="A176" i="7"/>
  <c r="B176" i="7" s="1"/>
  <c r="C174" i="7"/>
  <c r="D172" i="7"/>
  <c r="A204" i="7"/>
  <c r="B204" i="7" s="1"/>
  <c r="C202" i="7"/>
  <c r="D200" i="7"/>
  <c r="A196" i="7"/>
  <c r="B196" i="7" s="1"/>
  <c r="C194" i="7"/>
  <c r="D192" i="7"/>
  <c r="A188" i="7"/>
  <c r="B188" i="7" s="1"/>
  <c r="C210" i="7"/>
  <c r="D208" i="7"/>
  <c r="A216" i="7"/>
  <c r="B216" i="7" s="1"/>
  <c r="C214" i="7"/>
  <c r="D212" i="7"/>
  <c r="A36" i="7"/>
  <c r="B36" i="7" s="1"/>
  <c r="C34" i="7"/>
  <c r="D32" i="7"/>
  <c r="A28" i="7"/>
  <c r="B28" i="7" s="1"/>
  <c r="C26" i="7"/>
  <c r="D24" i="7"/>
  <c r="A20" i="7"/>
  <c r="B20" i="7" s="1"/>
  <c r="C18" i="7"/>
  <c r="D16" i="7"/>
  <c r="A12" i="7"/>
  <c r="B12" i="7" s="1"/>
  <c r="C10" i="7"/>
  <c r="D8" i="7"/>
  <c r="A4" i="7"/>
  <c r="B4" i="7" s="1"/>
  <c r="C2" i="7"/>
  <c r="D48" i="7"/>
  <c r="A44" i="7"/>
  <c r="B44" i="7" s="1"/>
  <c r="C42" i="7"/>
  <c r="D40" i="7"/>
  <c r="C96" i="7"/>
  <c r="D94" i="7"/>
  <c r="A90" i="7"/>
  <c r="B90" i="7" s="1"/>
  <c r="C88" i="7"/>
  <c r="D86" i="7"/>
  <c r="A82" i="7"/>
  <c r="B82" i="7" s="1"/>
  <c r="C80" i="7"/>
  <c r="D78" i="7"/>
  <c r="A74" i="7"/>
  <c r="B74" i="7" s="1"/>
  <c r="C72" i="7"/>
  <c r="D70" i="7"/>
  <c r="A66" i="7"/>
  <c r="B66" i="7" s="1"/>
  <c r="C64" i="7"/>
  <c r="D62" i="7"/>
  <c r="A58" i="7"/>
  <c r="B58" i="7" s="1"/>
  <c r="C56" i="7"/>
  <c r="D54" i="7"/>
  <c r="A50" i="7"/>
  <c r="B50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<sst xmlns="http://schemas.openxmlformats.org/spreadsheetml/2006/main" count="3606" uniqueCount="68">
  <si>
    <t>BASE</t>
  </si>
  <si>
    <t>CENÁRIO 1</t>
  </si>
  <si>
    <t>CENÁRIO 2</t>
  </si>
  <si>
    <t>Cenário base</t>
  </si>
  <si>
    <t>Cenário 1</t>
  </si>
  <si>
    <t>Cenário 2</t>
  </si>
  <si>
    <t>13 barras</t>
  </si>
  <si>
    <t>34 barras</t>
  </si>
  <si>
    <t>Cenário Base</t>
  </si>
  <si>
    <t>Horas (h)</t>
  </si>
  <si>
    <t>Perdas (kW)</t>
  </si>
  <si>
    <t>Potência (kW)</t>
  </si>
  <si>
    <t>Cenário</t>
  </si>
  <si>
    <t>Alimentador</t>
  </si>
  <si>
    <t>Rótulos de Linha</t>
  </si>
  <si>
    <t>Total Geral</t>
  </si>
  <si>
    <t>Soma de Potência (kW)</t>
  </si>
  <si>
    <t>Soma de Perdas (kW)</t>
  </si>
  <si>
    <t>Horas</t>
  </si>
  <si>
    <t>Potência FV (kW)</t>
  </si>
  <si>
    <t>Alimentador desenvolvido pela IEEE, desequilibrado, com cargas em ramais mono, bi e trifásico. A rede primária é alimentada por uma linha de 115 kV, através de um transformador de 5 MVA. A rede primária opera com 4,16 kV de tensão de linha e a rede secundária (barra 634) opera com uma tensão de linha de 480 V.</t>
  </si>
  <si>
    <t>Alimentador desenvolvido pela IEEE. Apresenta reguladores de tensão, cargas desbalanceadas e capacitores shunt. A rede primária posssui uma tensão nominal de 24,9 kV. O alimentador possui uma rede secundária (nós 888 e 890)  com uma tensão de 4,16 kV abaixada por um transformador</t>
  </si>
  <si>
    <t>Alimentadores</t>
  </si>
  <si>
    <t>Cenário index</t>
  </si>
  <si>
    <t>Alimentador index</t>
  </si>
  <si>
    <t>Média de Alimentador index</t>
  </si>
  <si>
    <t>Média de Cenário index</t>
  </si>
  <si>
    <t>-</t>
  </si>
  <si>
    <t>Descrição alimentador</t>
  </si>
  <si>
    <t>Média de Potência FV (kW)</t>
  </si>
  <si>
    <t>Potência FV</t>
  </si>
  <si>
    <t>Rótulos de Coluna</t>
  </si>
  <si>
    <t>Rede primária</t>
  </si>
  <si>
    <t>Rede Secundária</t>
  </si>
  <si>
    <t>Média de Rede primária</t>
  </si>
  <si>
    <t>Média de Rede Secundária</t>
  </si>
  <si>
    <t>Tensão rede primária</t>
  </si>
  <si>
    <t>Tensão rede secundária</t>
  </si>
  <si>
    <t>IEEE 13 barras</t>
  </si>
  <si>
    <t>IEEE 34 barras</t>
  </si>
  <si>
    <t>Circuito</t>
  </si>
  <si>
    <t>exemplo</t>
  </si>
  <si>
    <t>imagem</t>
  </si>
  <si>
    <t>Cenário 3</t>
  </si>
  <si>
    <t>7.45x13.07</t>
  </si>
  <si>
    <t>CENÁRIO 3</t>
  </si>
  <si>
    <t>Perdas</t>
  </si>
  <si>
    <t>13 BARRAS</t>
  </si>
  <si>
    <t>Irradiância</t>
  </si>
  <si>
    <t>Fator de temperatura</t>
  </si>
  <si>
    <t>Eficiência</t>
  </si>
  <si>
    <t>Dados FV</t>
  </si>
  <si>
    <t>Variável</t>
  </si>
  <si>
    <t>Soma de Dados FV</t>
  </si>
  <si>
    <t>Cenário Index</t>
  </si>
  <si>
    <t>Hora</t>
  </si>
  <si>
    <t>Index Variável</t>
  </si>
  <si>
    <t>Média de Index Variável</t>
  </si>
  <si>
    <t>Base</t>
  </si>
  <si>
    <t>Não base</t>
  </si>
  <si>
    <t xml:space="preserve">Base </t>
  </si>
  <si>
    <t>CENÁRIO 4</t>
  </si>
  <si>
    <t>Cenário 4</t>
  </si>
  <si>
    <t>Irradiância (pu/m²)</t>
  </si>
  <si>
    <t>CENÁRIO 5</t>
  </si>
  <si>
    <t>Cenário 5</t>
  </si>
  <si>
    <t>Barramento FV</t>
  </si>
  <si>
    <t>34 BARRAS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</si>
</sst>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:mm;@"/>
    <numFmt numFmtId="165" formatCode="h&quot;h&quot;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0"/>
      <name val="Tw Cen MT"/>
      <family val="2"/>
    </font>
    <font>
      <sz val="14"/>
      <color theme="0"/>
      <name val="Tw Cen MT"/>
      <family val="2"/>
    </font>
    <font>
      <b/>
      <sz val="24"/>
      <color theme="0"/>
      <name val="Montserrat"/>
    </font>
    <font>
      <b/>
      <sz val="26"/>
      <color theme="0"/>
      <name val="Montserrat"/>
    </font>
    <font>
      <b/>
      <sz val="20"/>
      <color theme="0"/>
      <name val="Montserrat"/>
    </font>
    <font>
      <sz val="11"/>
      <color theme="0"/>
      <name val="Calibri"/>
      <family val="2"/>
      <scheme val="minor"/>
    </font>
    <font>
      <b/>
      <sz val="16"/>
      <color theme="0"/>
      <name val="Montserrat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42E8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pivotButton="1" applyNumberFormat="1"/>
    <xf numFmtId="165" fontId="0" fillId="0" borderId="0" xfId="0" applyNumberFormat="1" applyAlignment="1">
      <alignment horizontal="left"/>
    </xf>
    <xf numFmtId="2" fontId="0" fillId="0" borderId="0" xfId="0" applyNumberFormat="1"/>
    <xf numFmtId="0" fontId="2" fillId="2" borderId="0" xfId="0" applyFont="1" applyFill="1"/>
    <xf numFmtId="0" fontId="3" fillId="2" borderId="0" xfId="0" applyFont="1" applyFill="1"/>
    <xf numFmtId="0" fontId="4" fillId="2" borderId="0" xfId="0" applyFont="1" applyFill="1"/>
    <xf numFmtId="164" fontId="0" fillId="0" borderId="0" xfId="0" applyNumberFormat="1" applyAlignment="1">
      <alignment horizontal="left"/>
    </xf>
    <xf numFmtId="10" fontId="4" fillId="2" borderId="0" xfId="0" applyNumberFormat="1" applyFont="1" applyFill="1"/>
    <xf numFmtId="10" fontId="5" fillId="2" borderId="0" xfId="0" applyNumberFormat="1" applyFont="1" applyFill="1"/>
    <xf numFmtId="0" fontId="6" fillId="2" borderId="0" xfId="0" applyFont="1" applyFill="1"/>
    <xf numFmtId="0" fontId="7" fillId="3" borderId="0" xfId="0" applyFont="1" applyFill="1"/>
    <xf numFmtId="2" fontId="4" fillId="2" borderId="0" xfId="0" applyNumberFormat="1" applyFont="1" applyFill="1"/>
    <xf numFmtId="0" fontId="2" fillId="4" borderId="0" xfId="0" applyFont="1" applyFill="1"/>
    <xf numFmtId="0" fontId="3" fillId="4" borderId="0" xfId="0" applyFont="1" applyFill="1"/>
    <xf numFmtId="0" fontId="7" fillId="0" borderId="0" xfId="0" applyFont="1"/>
    <xf numFmtId="165" fontId="0" fillId="0" borderId="0" xfId="0" applyNumberFormat="1"/>
    <xf numFmtId="10" fontId="0" fillId="0" borderId="0" xfId="0" applyNumberFormat="1" applyAlignment="1">
      <alignment horizontal="center"/>
    </xf>
    <xf numFmtId="0" fontId="0" fillId="3" borderId="0" xfId="0" applyFill="1"/>
    <xf numFmtId="0" fontId="8" fillId="2" borderId="0" xfId="0" applyFont="1" applyFill="1"/>
    <xf numFmtId="0" fontId="5" fillId="2" borderId="0" xfId="0" applyFont="1" applyFill="1"/>
    <xf numFmtId="0" fontId="0" fillId="5" borderId="0" xfId="0" applyFill="1"/>
    <xf numFmtId="0" fontId="3" fillId="2" borderId="0" xfId="0" applyFont="1" applyFill="1" applyAlignment="1">
      <alignment horizontal="center"/>
    </xf>
    <xf numFmtId="0" fontId="7" fillId="3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NumberFormat="1"/>
  </cellXfs>
  <cellStyles count="1">
    <cellStyle name="Normal" xfId="0" builtinId="0"/>
  </cellStyles>
  <dxfs count="30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65" formatCode="h&quot;h&quot;"/>
    </dxf>
    <dxf>
      <numFmt numFmtId="164" formatCode="h:mm;@"/>
    </dxf>
    <dxf>
      <numFmt numFmtId="2" formatCode="0.00"/>
    </dxf>
    <dxf>
      <numFmt numFmtId="165" formatCode="h&quot;h&quot;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h:mm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color theme="0"/>
        <name val="Montserrat"/>
        <scheme val="none"/>
      </font>
      <fill>
        <patternFill>
          <bgColor rgb="FFC1121F"/>
        </patternFill>
      </fill>
    </dxf>
    <dxf>
      <font>
        <b/>
        <i val="0"/>
        <color theme="0"/>
        <name val="Montserrat"/>
        <scheme val="none"/>
      </font>
      <fill>
        <patternFill>
          <bgColor rgb="FF780000"/>
        </patternFill>
      </fill>
    </dxf>
    <dxf>
      <font>
        <strike val="0"/>
        <u val="none"/>
        <color theme="0"/>
        <name val="Montserrat"/>
        <scheme val="none"/>
      </font>
      <fill>
        <patternFill>
          <bgColor rgb="FF001D58"/>
        </patternFill>
      </fill>
    </dxf>
  </dxfs>
  <tableStyles count="3" defaultTableStyle="TableStyleMedium2" defaultPivotStyle="PivotStyleLight16">
    <tableStyle name="dash dss" pivot="0" table="0" count="3" xr9:uid="{2A75F2B4-948A-4945-B818-B883DE76E029}">
      <tableStyleElement type="wholeTable" dxfId="29"/>
    </tableStyle>
    <tableStyle name="Vermelho" pivot="0" table="0" count="3" xr9:uid="{9E0707A1-CA5E-4973-A67F-399CC63B5C60}">
      <tableStyleElement type="wholeTable" dxfId="28"/>
    </tableStyle>
    <tableStyle name="Vermelho 2" pivot="0" table="0" count="3" xr9:uid="{21631C16-289A-48B4-A918-9C3B8F636B9A}">
      <tableStyleElement type="wholeTable" dxfId="27"/>
    </tableStyle>
  </tableStyles>
  <colors>
    <mruColors>
      <color rgb="FFEF5762"/>
      <color rgb="FFFFFFFF"/>
      <color rgb="FF780000"/>
      <color rgb="FFFDF0D5"/>
      <color rgb="FF042E83"/>
      <color rgb="FFC1121F"/>
      <color rgb="FFB80000"/>
      <color rgb="FFE91B2A"/>
      <color rgb="FF669BBC"/>
      <color rgb="FF2ECDE2"/>
    </mruColors>
  </colors>
  <extLst>
    <ext xmlns:x14="http://schemas.microsoft.com/office/spreadsheetml/2009/9/main" uri="{46F421CA-312F-682f-3DD2-61675219B42D}">
      <x14:dxfs count="6">
        <dxf>
          <font>
            <b val="0"/>
            <i val="0"/>
            <color rgb="FFC1121F"/>
            <name val="Montserrat"/>
          </font>
          <fill>
            <patternFill>
              <bgColor rgb="FFFFFFFF"/>
            </patternFill>
          </fill>
        </dxf>
        <dxf>
          <font>
            <b val="0"/>
            <i val="0"/>
            <color rgb="FFC1121F"/>
            <name val="Montserrat"/>
            <scheme val="none"/>
          </font>
          <fill>
            <patternFill>
              <bgColor rgb="FFFFFFFF"/>
            </patternFill>
          </fill>
        </dxf>
        <dxf>
          <font>
            <b/>
            <i val="0"/>
            <color rgb="FF780000"/>
            <name val="Montserrat"/>
          </font>
          <fill>
            <patternFill>
              <bgColor rgb="FFFFFFFF"/>
            </patternFill>
          </fill>
        </dxf>
        <dxf>
          <font>
            <b/>
            <i val="0"/>
            <color rgb="FF780000"/>
            <name val="Montserrat"/>
            <scheme val="none"/>
          </font>
          <fill>
            <patternFill>
              <bgColor rgb="FFFFFFFF"/>
            </patternFill>
          </fill>
        </dxf>
        <dxf>
          <font>
            <color rgb="FF001D58"/>
            <name val="Montserrat"/>
          </font>
          <fill>
            <patternFill>
              <bgColor theme="0"/>
            </patternFill>
          </fill>
        </dxf>
        <dxf>
          <font>
            <color rgb="FF001D58"/>
            <name val="Montserrat"/>
            <scheme val="none"/>
          </font>
          <fill>
            <patternFill>
              <bgColor theme="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dash dss">
          <x14:slicerStyleElements>
            <x14:slicerStyleElement type="selectedItemWithData" dxfId="5"/>
            <x14:slicerStyleElement type="hoveredSelectedItemWithData" dxfId="4"/>
          </x14:slicerStyleElements>
        </x14:slicerStyle>
        <x14:slicerStyle name="Vermelho">
          <x14:slicerStyleElements>
            <x14:slicerStyleElement type="selectedItemWithData" dxfId="3"/>
            <x14:slicerStyleElement type="hoveredSelectedItemWithData" dxfId="2"/>
          </x14:slicerStyleElements>
        </x14:slicerStyle>
        <x14:slicerStyle name="Vermelho 2">
          <x14:slicerStyleElements>
            <x14:slicerStyleElement type="selectedItemWithData" dxfId="1"/>
            <x14:slicerStyleElement type="hovered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microsoft.com/office/2007/relationships/slicerCache" Target="slicerCaches/slicerCache1.xml"/><Relationship Id="rId21" Type="http://schemas.openxmlformats.org/officeDocument/2006/relationships/externalLink" Target="externalLinks/externalLink12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pivotCacheDefinition" Target="pivotCache/pivotCacheDefinition2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microsoft.com/office/2007/relationships/slicerCache" Target="slicerCaches/slicerCache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pivotCacheDefinition" Target="pivotCache/pivotCacheDefinition1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microsoft.com/office/2007/relationships/slicerCache" Target="slicerCaches/slicerCache3.xml"/><Relationship Id="rId36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microsoft.com/office/2007/relationships/slicerCache" Target="slicerCaches/slicerCache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openxmlformats.org/officeDocument/2006/relationships/sheetMetadata" Target="metadata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Potência (kW)</c:v>
          </c:tx>
          <c:spPr>
            <a:ln w="19050" cap="rnd">
              <a:solidFill>
                <a:srgbClr val="D9EB50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delete val="1"/>
          </c:dLbls>
          <c:cat>
            <c:numRef>
              <c:f>dynamics!$A$4:$A$27</c:f>
              <c:numCache>
                <c:formatCode>h"h"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dynamics!$B$4:$B$27</c:f>
              <c:numCache>
                <c:formatCode>0.00</c:formatCode>
                <c:ptCount val="24"/>
                <c:pt idx="0">
                  <c:v>494.50650863147928</c:v>
                </c:pt>
                <c:pt idx="1">
                  <c:v>308.44749183774758</c:v>
                </c:pt>
                <c:pt idx="2">
                  <c:v>332.67452575052579</c:v>
                </c:pt>
                <c:pt idx="3">
                  <c:v>369.72791898228388</c:v>
                </c:pt>
                <c:pt idx="4">
                  <c:v>345.02195293490013</c:v>
                </c:pt>
                <c:pt idx="5">
                  <c:v>369.72791898228388</c:v>
                </c:pt>
                <c:pt idx="6">
                  <c:v>483.52582241089169</c:v>
                </c:pt>
                <c:pt idx="7">
                  <c:v>631.89086443192116</c:v>
                </c:pt>
                <c:pt idx="8">
                  <c:v>650.60316639775715</c:v>
                </c:pt>
                <c:pt idx="9">
                  <c:v>461.2505903501243</c:v>
                </c:pt>
                <c:pt idx="10">
                  <c:v>86.506915302147817</c:v>
                </c:pt>
                <c:pt idx="11">
                  <c:v>23.493202031139329</c:v>
                </c:pt>
                <c:pt idx="12">
                  <c:v>3.3569055675761773E-2</c:v>
                </c:pt>
                <c:pt idx="13">
                  <c:v>41.15811464146789</c:v>
                </c:pt>
                <c:pt idx="14">
                  <c:v>6.7507976525300242</c:v>
                </c:pt>
                <c:pt idx="15">
                  <c:v>15.023630007633351</c:v>
                </c:pt>
                <c:pt idx="16">
                  <c:v>57.417619706683851</c:v>
                </c:pt>
                <c:pt idx="17">
                  <c:v>176.27330485799791</c:v>
                </c:pt>
                <c:pt idx="18">
                  <c:v>367.72849197859279</c:v>
                </c:pt>
                <c:pt idx="19">
                  <c:v>919.13192534788732</c:v>
                </c:pt>
                <c:pt idx="20">
                  <c:v>1127.8944720578611</c:v>
                </c:pt>
                <c:pt idx="21">
                  <c:v>1255.138788689015</c:v>
                </c:pt>
                <c:pt idx="22">
                  <c:v>1127.8944720578611</c:v>
                </c:pt>
                <c:pt idx="23">
                  <c:v>872.92621156688324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2DC-4BC6-85C4-62F2EF57A5CF}"/>
            </c:ext>
          </c:extLst>
        </c:ser>
        <c:ser>
          <c:idx val="1"/>
          <c:order val="1"/>
          <c:tx>
            <c:v>Potencia base</c:v>
          </c:tx>
          <c:spPr>
            <a:ln w="12700" cap="rnd">
              <a:solidFill>
                <a:srgbClr val="D9EB50"/>
              </a:solidFill>
              <a:prstDash val="sysDash"/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dLbls>
            <c:delete val="1"/>
          </c:dLbls>
          <c:val>
            <c:numRef>
              <c:f>dynamics!$E$35:$E$58</c:f>
              <c:numCache>
                <c:formatCode>General</c:formatCode>
                <c:ptCount val="24"/>
                <c:pt idx="0">
                  <c:v>494.50650863147928</c:v>
                </c:pt>
                <c:pt idx="1">
                  <c:v>308.44749183774758</c:v>
                </c:pt>
                <c:pt idx="2">
                  <c:v>332.67452575052579</c:v>
                </c:pt>
                <c:pt idx="3">
                  <c:v>369.72791898228388</c:v>
                </c:pt>
                <c:pt idx="4">
                  <c:v>345.02195293490013</c:v>
                </c:pt>
                <c:pt idx="5">
                  <c:v>369.72791898228388</c:v>
                </c:pt>
                <c:pt idx="6">
                  <c:v>494.50650863147928</c:v>
                </c:pt>
                <c:pt idx="7">
                  <c:v>682.17640335391764</c:v>
                </c:pt>
                <c:pt idx="8">
                  <c:v>746.22450671642139</c:v>
                </c:pt>
                <c:pt idx="9">
                  <c:v>619.7624531730014</c:v>
                </c:pt>
                <c:pt idx="10">
                  <c:v>369.72791898228388</c:v>
                </c:pt>
                <c:pt idx="11">
                  <c:v>432.82466282698158</c:v>
                </c:pt>
                <c:pt idx="12">
                  <c:v>494.50650863147928</c:v>
                </c:pt>
                <c:pt idx="13">
                  <c:v>557.90707921308956</c:v>
                </c:pt>
                <c:pt idx="14">
                  <c:v>494.50650863147928</c:v>
                </c:pt>
                <c:pt idx="15">
                  <c:v>432.82466282698158</c:v>
                </c:pt>
                <c:pt idx="16">
                  <c:v>369.72791898228388</c:v>
                </c:pt>
                <c:pt idx="17">
                  <c:v>432.82466282698158</c:v>
                </c:pt>
                <c:pt idx="18">
                  <c:v>494.50650863147928</c:v>
                </c:pt>
                <c:pt idx="19">
                  <c:v>935.93077069604328</c:v>
                </c:pt>
                <c:pt idx="20">
                  <c:v>1127.8944720578611</c:v>
                </c:pt>
                <c:pt idx="21">
                  <c:v>1255.138788689015</c:v>
                </c:pt>
                <c:pt idx="22">
                  <c:v>1127.8944720578611</c:v>
                </c:pt>
                <c:pt idx="23">
                  <c:v>872.92621156688324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391-4085-824D-E8E3C4F79F9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92323392"/>
        <c:axId val="1092317984"/>
      </c:lineChart>
      <c:catAx>
        <c:axId val="109232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1">
                  <a:alpha val="10000"/>
                </a:schemeClr>
              </a:solidFill>
              <a:round/>
              <a:headEnd type="none"/>
            </a:ln>
            <a:effectLst>
              <a:outerShdw blurRad="50800" dir="5400000" algn="ctr" rotWithShape="0">
                <a:srgbClr val="000000">
                  <a:alpha val="10000"/>
                </a:srgbClr>
              </a:outerShdw>
            </a:effectLst>
          </c:spPr>
        </c:majorGridlines>
        <c:numFmt formatCode="h&quot;h&quot;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092317984"/>
        <c:crosses val="autoZero"/>
        <c:auto val="1"/>
        <c:lblAlgn val="ctr"/>
        <c:lblOffset val="100"/>
        <c:noMultiLvlLbl val="0"/>
      </c:catAx>
      <c:valAx>
        <c:axId val="109231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10000"/>
                </a:schemeClr>
              </a:solidFill>
              <a:round/>
            </a:ln>
            <a:effectLst>
              <a:outerShdw blurRad="50800" dist="63500" dir="5400000" sx="1000" sy="1000" algn="ctr" rotWithShape="0">
                <a:srgbClr val="000000">
                  <a:alpha val="10000"/>
                </a:srgbClr>
              </a:outerShdw>
            </a:effectLst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09232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</c:legendEntry>
      <c:layout>
        <c:manualLayout>
          <c:xMode val="edge"/>
          <c:yMode val="edge"/>
          <c:x val="9.4038725893592939E-2"/>
          <c:y val="5.956281870997323E-2"/>
          <c:w val="0.16390440310889676"/>
          <c:h val="0.1772260029712153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Perdas (kW)</c:v>
          </c:tx>
          <c:spPr>
            <a:ln w="19050" cap="rnd">
              <a:solidFill>
                <a:srgbClr val="FDF0D5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dynamics!$D$4:$D$27</c:f>
              <c:numCache>
                <c:formatCode>h"h"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dynamics!$E$4:$E$27</c:f>
              <c:numCache>
                <c:formatCode>0.00</c:formatCode>
                <c:ptCount val="24"/>
                <c:pt idx="0">
                  <c:v>15.930312468298871</c:v>
                </c:pt>
                <c:pt idx="1">
                  <c:v>7.3938347808727016</c:v>
                </c:pt>
                <c:pt idx="2">
                  <c:v>8.2007521747525018</c:v>
                </c:pt>
                <c:pt idx="3">
                  <c:v>9.6025393390318357</c:v>
                </c:pt>
                <c:pt idx="4">
                  <c:v>8.6412710038673648</c:v>
                </c:pt>
                <c:pt idx="5">
                  <c:v>9.6025393390318357</c:v>
                </c:pt>
                <c:pt idx="6">
                  <c:v>15.31878316280018</c:v>
                </c:pt>
                <c:pt idx="7">
                  <c:v>26.640721777526199</c:v>
                </c:pt>
                <c:pt idx="8">
                  <c:v>29.03205164220612</c:v>
                </c:pt>
                <c:pt idx="9">
                  <c:v>15.75868642665259</c:v>
                </c:pt>
                <c:pt idx="10">
                  <c:v>4.5254924964639791</c:v>
                </c:pt>
                <c:pt idx="11">
                  <c:v>6.6563754292954727</c:v>
                </c:pt>
                <c:pt idx="12">
                  <c:v>9.059646368284227</c:v>
                </c:pt>
                <c:pt idx="13">
                  <c:v>10.159327516746091</c:v>
                </c:pt>
                <c:pt idx="14">
                  <c:v>8.8666702208872987</c:v>
                </c:pt>
                <c:pt idx="15">
                  <c:v>6.8452779966293438</c:v>
                </c:pt>
                <c:pt idx="16">
                  <c:v>4.7967251590956472</c:v>
                </c:pt>
                <c:pt idx="17">
                  <c:v>5.4234536235706257</c:v>
                </c:pt>
                <c:pt idx="18">
                  <c:v>10.13957638477868</c:v>
                </c:pt>
                <c:pt idx="19">
                  <c:v>56.955109005927397</c:v>
                </c:pt>
                <c:pt idx="20">
                  <c:v>87.508527483331846</c:v>
                </c:pt>
                <c:pt idx="21">
                  <c:v>110.9203608076016</c:v>
                </c:pt>
                <c:pt idx="22">
                  <c:v>87.508527483331846</c:v>
                </c:pt>
                <c:pt idx="23">
                  <c:v>50.422928824424638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2D-4062-8006-4F1156E5F5D0}"/>
            </c:ext>
          </c:extLst>
        </c:ser>
        <c:ser>
          <c:idx val="1"/>
          <c:order val="1"/>
          <c:tx>
            <c:v>Perdas base</c:v>
          </c:tx>
          <c:spPr>
            <a:ln w="12700" cap="rnd">
              <a:solidFill>
                <a:srgbClr val="FDF0D5"/>
              </a:solidFill>
              <a:prstDash val="sysDash"/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val>
            <c:numRef>
              <c:f>dynamics!$F$35:$F$58</c:f>
              <c:numCache>
                <c:formatCode>General</c:formatCode>
                <c:ptCount val="24"/>
                <c:pt idx="0">
                  <c:v>15.930312468298871</c:v>
                </c:pt>
                <c:pt idx="1">
                  <c:v>7.3938347808727016</c:v>
                </c:pt>
                <c:pt idx="2">
                  <c:v>8.2007521747525018</c:v>
                </c:pt>
                <c:pt idx="3">
                  <c:v>9.6025393390318357</c:v>
                </c:pt>
                <c:pt idx="4">
                  <c:v>8.6412710038673648</c:v>
                </c:pt>
                <c:pt idx="5">
                  <c:v>9.6025393390318357</c:v>
                </c:pt>
                <c:pt idx="6">
                  <c:v>15.930312468298871</c:v>
                </c:pt>
                <c:pt idx="7">
                  <c:v>30.37234717274217</c:v>
                </c:pt>
                <c:pt idx="8">
                  <c:v>36.343007312585243</c:v>
                </c:pt>
                <c:pt idx="9">
                  <c:v>24.819617836306339</c:v>
                </c:pt>
                <c:pt idx="10">
                  <c:v>9.6025393390318357</c:v>
                </c:pt>
                <c:pt idx="11">
                  <c:v>12.4408598784189</c:v>
                </c:pt>
                <c:pt idx="12">
                  <c:v>15.930312468298871</c:v>
                </c:pt>
                <c:pt idx="13">
                  <c:v>20.042737708834849</c:v>
                </c:pt>
                <c:pt idx="14">
                  <c:v>15.930312468298871</c:v>
                </c:pt>
                <c:pt idx="15">
                  <c:v>12.4408598784189</c:v>
                </c:pt>
                <c:pt idx="16">
                  <c:v>9.6025393390318357</c:v>
                </c:pt>
                <c:pt idx="17">
                  <c:v>12.4408598784189</c:v>
                </c:pt>
                <c:pt idx="18">
                  <c:v>15.930312468298871</c:v>
                </c:pt>
                <c:pt idx="19">
                  <c:v>58.739883090069803</c:v>
                </c:pt>
                <c:pt idx="20">
                  <c:v>87.508527483331846</c:v>
                </c:pt>
                <c:pt idx="21">
                  <c:v>110.9203608076016</c:v>
                </c:pt>
                <c:pt idx="22">
                  <c:v>87.508527483331846</c:v>
                </c:pt>
                <c:pt idx="23">
                  <c:v>50.422928824424638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8EB-433A-AE03-77BC42107A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2323392"/>
        <c:axId val="1092317984"/>
      </c:lineChart>
      <c:catAx>
        <c:axId val="109232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2ECDE2">
                  <a:alpha val="10000"/>
                </a:srgbClr>
              </a:solidFill>
              <a:round/>
            </a:ln>
            <a:effectLst/>
          </c:spPr>
        </c:majorGridlines>
        <c:numFmt formatCode="h&quot;h&quot;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092317984"/>
        <c:crosses val="autoZero"/>
        <c:auto val="1"/>
        <c:lblAlgn val="ctr"/>
        <c:lblOffset val="100"/>
        <c:noMultiLvlLbl val="0"/>
      </c:catAx>
      <c:valAx>
        <c:axId val="109231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092323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8.5574659808339254E-2"/>
          <c:y val="6.5095163305032858E-2"/>
          <c:w val="0.15105215352602391"/>
          <c:h val="0.17711147004900207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Variável</c:v>
          </c:tx>
          <c:spPr>
            <a:ln w="19050" cap="rnd">
              <a:solidFill>
                <a:srgbClr val="FDF0D5"/>
              </a:solidFill>
              <a:round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marker>
            <c:symbol val="none"/>
          </c:marker>
          <c:cat>
            <c:numRef>
              <c:f>dynamics!$D$4:$D$27</c:f>
              <c:numCache>
                <c:formatCode>h"h"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0.16666666666666666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0.45833333333333331</c:v>
                </c:pt>
                <c:pt idx="12">
                  <c:v>0.5</c:v>
                </c:pt>
                <c:pt idx="13">
                  <c:v>0.54166666666666663</c:v>
                </c:pt>
                <c:pt idx="14">
                  <c:v>0.58333333333333337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0.70833333333333337</c:v>
                </c:pt>
                <c:pt idx="18">
                  <c:v>0.75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</c:v>
                </c:pt>
                <c:pt idx="22">
                  <c:v>0.91666666666666663</c:v>
                </c:pt>
                <c:pt idx="23">
                  <c:v>0.95833333333333337</c:v>
                </c:pt>
              </c:numCache>
            </c:numRef>
          </c:cat>
          <c:val>
            <c:numRef>
              <c:f>system_fv!$J$3:$J$26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39.200000762939453</c:v>
                </c:pt>
                <c:pt idx="6">
                  <c:v>176.3999938964844</c:v>
                </c:pt>
                <c:pt idx="7">
                  <c:v>333.20001220703119</c:v>
                </c:pt>
                <c:pt idx="8">
                  <c:v>545.66400146484375</c:v>
                </c:pt>
                <c:pt idx="9">
                  <c:v>958.0479736328125</c:v>
                </c:pt>
                <c:pt idx="10">
                  <c:v>1352.400024414062</c:v>
                </c:pt>
                <c:pt idx="11">
                  <c:v>1622.880004882812</c:v>
                </c:pt>
                <c:pt idx="12">
                  <c:v>1685.599975585938</c:v>
                </c:pt>
                <c:pt idx="13">
                  <c:v>1601.319946289062</c:v>
                </c:pt>
                <c:pt idx="14">
                  <c:v>1379.839965820312</c:v>
                </c:pt>
                <c:pt idx="15">
                  <c:v>1050.16796875</c:v>
                </c:pt>
                <c:pt idx="16">
                  <c:v>865.5360107421875</c:v>
                </c:pt>
                <c:pt idx="17">
                  <c:v>441.78399658203119</c:v>
                </c:pt>
                <c:pt idx="18">
                  <c:v>58.799999237060547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5CF-4E83-B6CF-F2D2BBA2D3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92323392"/>
        <c:axId val="1092317984"/>
      </c:lineChart>
      <c:catAx>
        <c:axId val="1092323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rgbClr val="EF5762">
                  <a:alpha val="30000"/>
                </a:srgbClr>
              </a:solidFill>
              <a:round/>
            </a:ln>
            <a:effectLst/>
          </c:spPr>
        </c:majorGridlines>
        <c:numFmt formatCode="h&quot;h&quot;" sourceLinked="1"/>
        <c:majorTickMark val="none"/>
        <c:minorTickMark val="none"/>
        <c:tickLblPos val="low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092317984"/>
        <c:crosses val="autoZero"/>
        <c:auto val="1"/>
        <c:lblAlgn val="ctr"/>
        <c:lblOffset val="100"/>
        <c:noMultiLvlLbl val="0"/>
      </c:catAx>
      <c:valAx>
        <c:axId val="1092317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rgbClr val="EF5762">
                  <a:alpha val="30000"/>
                </a:srgb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Montserrat" panose="00000500000000000000" pitchFamily="2" charset="0"/>
                <a:ea typeface="+mn-ea"/>
                <a:cs typeface="+mn-cs"/>
              </a:defRPr>
            </a:pPr>
            <a:endParaRPr lang="pt-BR"/>
          </a:p>
        </c:txPr>
        <c:crossAx val="109232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1.png"/><Relationship Id="rId18" Type="http://schemas.openxmlformats.org/officeDocument/2006/relationships/image" Target="../media/image15.png"/><Relationship Id="rId26" Type="http://schemas.openxmlformats.org/officeDocument/2006/relationships/chart" Target="../charts/chart3.xml"/><Relationship Id="rId3" Type="http://schemas.openxmlformats.org/officeDocument/2006/relationships/chart" Target="../charts/chart2.xml"/><Relationship Id="rId21" Type="http://schemas.openxmlformats.org/officeDocument/2006/relationships/image" Target="../media/image18.svg"/><Relationship Id="rId7" Type="http://schemas.openxmlformats.org/officeDocument/2006/relationships/image" Target="../media/image5.svg"/><Relationship Id="rId12" Type="http://schemas.openxmlformats.org/officeDocument/2006/relationships/image" Target="../media/image10.svg"/><Relationship Id="rId17" Type="http://schemas.openxmlformats.org/officeDocument/2006/relationships/image" Target="../media/image14.svg"/><Relationship Id="rId25" Type="http://schemas.openxmlformats.org/officeDocument/2006/relationships/image" Target="../media/image22.svg"/><Relationship Id="rId2" Type="http://schemas.openxmlformats.org/officeDocument/2006/relationships/chart" Target="../charts/chart1.xml"/><Relationship Id="rId16" Type="http://schemas.openxmlformats.org/officeDocument/2006/relationships/image" Target="../media/image13.png"/><Relationship Id="rId20" Type="http://schemas.openxmlformats.org/officeDocument/2006/relationships/image" Target="../media/image17.png"/><Relationship Id="rId1" Type="http://schemas.openxmlformats.org/officeDocument/2006/relationships/image" Target="../media/image1.jpg"/><Relationship Id="rId6" Type="http://schemas.openxmlformats.org/officeDocument/2006/relationships/image" Target="../media/image4.png"/><Relationship Id="rId11" Type="http://schemas.openxmlformats.org/officeDocument/2006/relationships/image" Target="../media/image9.png"/><Relationship Id="rId24" Type="http://schemas.openxmlformats.org/officeDocument/2006/relationships/image" Target="../media/image21.png"/><Relationship Id="rId5" Type="http://schemas.openxmlformats.org/officeDocument/2006/relationships/image" Target="../media/image3.svg"/><Relationship Id="rId15" Type="http://schemas.openxmlformats.org/officeDocument/2006/relationships/hyperlink" Target="https://cmte.ieee.org/pes-testfeeders/resources/" TargetMode="External"/><Relationship Id="rId23" Type="http://schemas.openxmlformats.org/officeDocument/2006/relationships/image" Target="../media/image20.svg"/><Relationship Id="rId10" Type="http://schemas.openxmlformats.org/officeDocument/2006/relationships/image" Target="../media/image8.svg"/><Relationship Id="rId19" Type="http://schemas.openxmlformats.org/officeDocument/2006/relationships/image" Target="../media/image16.svg"/><Relationship Id="rId4" Type="http://schemas.openxmlformats.org/officeDocument/2006/relationships/image" Target="../media/image2.png"/><Relationship Id="rId9" Type="http://schemas.openxmlformats.org/officeDocument/2006/relationships/image" Target="../media/image7.png"/><Relationship Id="rId14" Type="http://schemas.openxmlformats.org/officeDocument/2006/relationships/image" Target="../media/image12.svg"/><Relationship Id="rId22" Type="http://schemas.openxmlformats.org/officeDocument/2006/relationships/image" Target="../media/image19.png"/><Relationship Id="rId27" Type="http://schemas.openxmlformats.org/officeDocument/2006/relationships/image" Target="../media/image2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jpg"/><Relationship Id="rId1" Type="http://schemas.openxmlformats.org/officeDocument/2006/relationships/image" Target="../media/image25.jpg"/><Relationship Id="rId4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25</xdr:col>
      <xdr:colOff>17699</xdr:colOff>
      <xdr:row>41</xdr:row>
      <xdr:rowOff>59705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0" y="0"/>
          <a:ext cx="15257699" cy="7410764"/>
          <a:chOff x="-72270" y="5090"/>
          <a:chExt cx="14638172" cy="7193281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-72270" y="5090"/>
            <a:ext cx="14638172" cy="7193280"/>
          </a:xfrm>
          <a:prstGeom prst="rect">
            <a:avLst/>
          </a:prstGeom>
          <a:blipFill dpi="0" rotWithShape="1">
            <a:blip xmlns:r="http://schemas.openxmlformats.org/officeDocument/2006/relationships" r:embed="rId1">
              <a:alphaModFix amt="60000"/>
            </a:blip>
            <a:srcRect/>
            <a:stretch>
              <a:fillRect/>
            </a:stretch>
          </a:blip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atin typeface="Montserrat" panose="00000500000000000000" pitchFamily="2" charset="0"/>
            </a:endParaRPr>
          </a:p>
        </xdr:txBody>
      </xdr:sp>
      <xdr:sp macro="" textlink="">
        <xdr:nvSpPr>
          <xdr:cNvPr id="2" name="Retângulo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-72194" y="5090"/>
            <a:ext cx="14638021" cy="7193281"/>
          </a:xfrm>
          <a:prstGeom prst="rect">
            <a:avLst/>
          </a:prstGeom>
          <a:gradFill>
            <a:gsLst>
              <a:gs pos="0">
                <a:srgbClr val="002D86"/>
              </a:gs>
              <a:gs pos="100000">
                <a:srgbClr val="001642">
                  <a:alpha val="85000"/>
                </a:srgbClr>
              </a:gs>
            </a:gsLst>
            <a:lin ang="5400000" scaled="0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latin typeface="Montserrat" panose="00000500000000000000" pitchFamily="2" charset="0"/>
            </a:endParaRPr>
          </a:p>
        </xdr:txBody>
      </xdr:sp>
    </xdr:grpSp>
    <xdr:clientData/>
  </xdr:twoCellAnchor>
  <xdr:twoCellAnchor>
    <xdr:from>
      <xdr:col>0</xdr:col>
      <xdr:colOff>101266</xdr:colOff>
      <xdr:row>0</xdr:row>
      <xdr:rowOff>83459</xdr:rowOff>
    </xdr:from>
    <xdr:to>
      <xdr:col>3</xdr:col>
      <xdr:colOff>470640</xdr:colOff>
      <xdr:row>23</xdr:row>
      <xdr:rowOff>33618</xdr:rowOff>
    </xdr:to>
    <xdr:sp macro="" textlink="">
      <xdr:nvSpPr>
        <xdr:cNvPr id="55" name="Retângulo: Cantos Arredondados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 rot="5400000">
          <a:off x="-972200" y="1156925"/>
          <a:ext cx="4331659" cy="2184727"/>
        </a:xfrm>
        <a:prstGeom prst="roundRect">
          <a:avLst>
            <a:gd name="adj" fmla="val 5896"/>
          </a:avLst>
        </a:prstGeom>
        <a:solidFill>
          <a:srgbClr val="001D5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168291</xdr:colOff>
      <xdr:row>9</xdr:row>
      <xdr:rowOff>186616</xdr:rowOff>
    </xdr:from>
    <xdr:to>
      <xdr:col>3</xdr:col>
      <xdr:colOff>404938</xdr:colOff>
      <xdr:row>19</xdr:row>
      <xdr:rowOff>44824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" name="Cenário 1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nári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291" y="1901117"/>
              <a:ext cx="2052000" cy="9675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168291</xdr:colOff>
      <xdr:row>5</xdr:row>
      <xdr:rowOff>133237</xdr:rowOff>
    </xdr:from>
    <xdr:to>
      <xdr:col>3</xdr:col>
      <xdr:colOff>403615</xdr:colOff>
      <xdr:row>9</xdr:row>
      <xdr:rowOff>89647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9" name="Alimentador 1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imentador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291" y="1085737"/>
              <a:ext cx="2050677" cy="7184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0</xdr:col>
      <xdr:colOff>101266</xdr:colOff>
      <xdr:row>24</xdr:row>
      <xdr:rowOff>36978</xdr:rowOff>
    </xdr:from>
    <xdr:to>
      <xdr:col>11</xdr:col>
      <xdr:colOff>464972</xdr:colOff>
      <xdr:row>39</xdr:row>
      <xdr:rowOff>21640</xdr:rowOff>
    </xdr:to>
    <xdr:grpSp>
      <xdr:nvGrpSpPr>
        <xdr:cNvPr id="44" name="Agrupar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101266" y="4340037"/>
          <a:ext cx="7069306" cy="2674074"/>
          <a:chOff x="2757057" y="4108101"/>
          <a:chExt cx="3823855" cy="2842928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20" name="Agrupar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GrpSpPr/>
        </xdr:nvGrpSpPr>
        <xdr:grpSpPr>
          <a:xfrm>
            <a:off x="2757057" y="4119754"/>
            <a:ext cx="3823855" cy="2831275"/>
            <a:chOff x="5320553" y="72255"/>
            <a:chExt cx="9473454" cy="4464526"/>
          </a:xfrm>
        </xdr:grpSpPr>
        <xdr:sp macro="" textlink="">
          <xdr:nvSpPr>
            <xdr:cNvPr id="21" name="Retângulo: Cantos Arredondados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/>
          </xdr:nvSpPr>
          <xdr:spPr>
            <a:xfrm>
              <a:off x="5323114" y="87087"/>
              <a:ext cx="9470572" cy="4449694"/>
            </a:xfrm>
            <a:prstGeom prst="roundRect">
              <a:avLst>
                <a:gd name="adj" fmla="val 4308"/>
              </a:avLst>
            </a:prstGeom>
            <a:gradFill>
              <a:gsLst>
                <a:gs pos="0">
                  <a:srgbClr val="005A9E"/>
                </a:gs>
                <a:gs pos="100000">
                  <a:srgbClr val="001D58">
                    <a:alpha val="40000"/>
                  </a:srgbClr>
                </a:gs>
              </a:gsLst>
              <a:lin ang="0" scaled="1"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2" name="Retângulo: Cantos Arredondados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/>
          </xdr:nvSpPr>
          <xdr:spPr>
            <a:xfrm>
              <a:off x="5320553" y="72255"/>
              <a:ext cx="9473454" cy="528380"/>
            </a:xfrm>
            <a:prstGeom prst="roundRect">
              <a:avLst>
                <a:gd name="adj" fmla="val 8136"/>
              </a:avLst>
            </a:prstGeom>
            <a:solidFill>
              <a:srgbClr val="001D5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3" name="Retângulo 22">
              <a:extLst>
                <a:ext uri="{FF2B5EF4-FFF2-40B4-BE49-F238E27FC236}">
                  <a16:creationId xmlns:a16="http://schemas.microsoft.com/office/drawing/2014/main" id="{00000000-0008-0000-0000-000017000000}"/>
                </a:ext>
              </a:extLst>
            </xdr:cNvPr>
            <xdr:cNvSpPr/>
          </xdr:nvSpPr>
          <xdr:spPr>
            <a:xfrm>
              <a:off x="5320553" y="513705"/>
              <a:ext cx="9473453" cy="105754"/>
            </a:xfrm>
            <a:prstGeom prst="rect">
              <a:avLst/>
            </a:prstGeom>
            <a:solidFill>
              <a:srgbClr val="001D5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aphicFrame macro="">
        <xdr:nvGraphicFramePr>
          <xdr:cNvPr id="32" name="Gráfico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GraphicFramePr/>
        </xdr:nvGraphicFramePr>
        <xdr:xfrm>
          <a:off x="2801471" y="4499641"/>
          <a:ext cx="3751729" cy="24191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33" name="CaixaDeTexto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 txBox="1"/>
        </xdr:nvSpPr>
        <xdr:spPr>
          <a:xfrm>
            <a:off x="2786743" y="4108101"/>
            <a:ext cx="3755571" cy="3449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Montserrat" panose="00000500000000000000" pitchFamily="2" charset="0"/>
              </a:rPr>
              <a:t>Potência diária</a:t>
            </a:r>
            <a:r>
              <a:rPr lang="pt-BR" sz="1600" b="1" baseline="0">
                <a:solidFill>
                  <a:schemeClr val="bg1"/>
                </a:solidFill>
                <a:latin typeface="Montserrat" panose="00000500000000000000" pitchFamily="2" charset="0"/>
              </a:rPr>
              <a:t> (kW)</a:t>
            </a:r>
            <a:endParaRPr lang="pt-BR" sz="1600" b="1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  <xdr:twoCellAnchor>
    <xdr:from>
      <xdr:col>12</xdr:col>
      <xdr:colOff>151762</xdr:colOff>
      <xdr:row>24</xdr:row>
      <xdr:rowOff>36059</xdr:rowOff>
    </xdr:from>
    <xdr:to>
      <xdr:col>23</xdr:col>
      <xdr:colOff>515468</xdr:colOff>
      <xdr:row>39</xdr:row>
      <xdr:rowOff>22559</xdr:rowOff>
    </xdr:to>
    <xdr:grpSp>
      <xdr:nvGrpSpPr>
        <xdr:cNvPr id="45" name="Agrupar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7466962" y="4339118"/>
          <a:ext cx="7069306" cy="2675912"/>
          <a:chOff x="2757057" y="4108101"/>
          <a:chExt cx="3823855" cy="2842928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46" name="Agrupar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GrpSpPr/>
        </xdr:nvGrpSpPr>
        <xdr:grpSpPr>
          <a:xfrm>
            <a:off x="2757057" y="4119754"/>
            <a:ext cx="3823855" cy="2831275"/>
            <a:chOff x="5320553" y="72255"/>
            <a:chExt cx="9473454" cy="4464526"/>
          </a:xfrm>
        </xdr:grpSpPr>
        <xdr:sp macro="" textlink="">
          <xdr:nvSpPr>
            <xdr:cNvPr id="49" name="Retângulo: Cantos Arredondados 48">
              <a:extLst>
                <a:ext uri="{FF2B5EF4-FFF2-40B4-BE49-F238E27FC236}">
                  <a16:creationId xmlns:a16="http://schemas.microsoft.com/office/drawing/2014/main" id="{00000000-0008-0000-0000-000031000000}"/>
                </a:ext>
              </a:extLst>
            </xdr:cNvPr>
            <xdr:cNvSpPr/>
          </xdr:nvSpPr>
          <xdr:spPr>
            <a:xfrm>
              <a:off x="5323114" y="87087"/>
              <a:ext cx="9470572" cy="4449694"/>
            </a:xfrm>
            <a:prstGeom prst="roundRect">
              <a:avLst>
                <a:gd name="adj" fmla="val 4308"/>
              </a:avLst>
            </a:prstGeom>
            <a:gradFill flip="none" rotWithShape="1">
              <a:gsLst>
                <a:gs pos="0">
                  <a:srgbClr val="005A9E"/>
                </a:gs>
                <a:gs pos="100000">
                  <a:srgbClr val="001D58">
                    <a:alpha val="40000"/>
                  </a:srgbClr>
                </a:gs>
              </a:gsLst>
              <a:lin ang="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0" name="Retângulo: Cantos Arredondados 49">
              <a:extLst>
                <a:ext uri="{FF2B5EF4-FFF2-40B4-BE49-F238E27FC236}">
                  <a16:creationId xmlns:a16="http://schemas.microsoft.com/office/drawing/2014/main" id="{00000000-0008-0000-0000-000032000000}"/>
                </a:ext>
              </a:extLst>
            </xdr:cNvPr>
            <xdr:cNvSpPr/>
          </xdr:nvSpPr>
          <xdr:spPr>
            <a:xfrm>
              <a:off x="5320553" y="72255"/>
              <a:ext cx="9473454" cy="528380"/>
            </a:xfrm>
            <a:prstGeom prst="roundRect">
              <a:avLst>
                <a:gd name="adj" fmla="val 8136"/>
              </a:avLst>
            </a:prstGeom>
            <a:solidFill>
              <a:srgbClr val="001D5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1" name="Retângulo 50">
              <a:extLst>
                <a:ext uri="{FF2B5EF4-FFF2-40B4-BE49-F238E27FC236}">
                  <a16:creationId xmlns:a16="http://schemas.microsoft.com/office/drawing/2014/main" id="{00000000-0008-0000-0000-000033000000}"/>
                </a:ext>
              </a:extLst>
            </xdr:cNvPr>
            <xdr:cNvSpPr/>
          </xdr:nvSpPr>
          <xdr:spPr>
            <a:xfrm>
              <a:off x="5320553" y="513705"/>
              <a:ext cx="9473453" cy="105754"/>
            </a:xfrm>
            <a:prstGeom prst="rect">
              <a:avLst/>
            </a:prstGeom>
            <a:solidFill>
              <a:srgbClr val="001D58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aphicFrame macro="">
        <xdr:nvGraphicFramePr>
          <xdr:cNvPr id="47" name="Gráfico 46">
            <a:extLst>
              <a:ext uri="{FF2B5EF4-FFF2-40B4-BE49-F238E27FC236}">
                <a16:creationId xmlns:a16="http://schemas.microsoft.com/office/drawing/2014/main" id="{00000000-0008-0000-0000-00002F000000}"/>
              </a:ext>
            </a:extLst>
          </xdr:cNvPr>
          <xdr:cNvGraphicFramePr/>
        </xdr:nvGraphicFramePr>
        <xdr:xfrm>
          <a:off x="2801471" y="4499641"/>
          <a:ext cx="3751729" cy="24191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48" name="CaixaDeTexto 47">
            <a:extLst>
              <a:ext uri="{FF2B5EF4-FFF2-40B4-BE49-F238E27FC236}">
                <a16:creationId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2786743" y="4108101"/>
            <a:ext cx="3755571" cy="3449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600" b="1">
                <a:solidFill>
                  <a:schemeClr val="bg1"/>
                </a:solidFill>
                <a:latin typeface="Montserrat" panose="00000500000000000000" pitchFamily="2" charset="0"/>
              </a:rPr>
              <a:t>Perdas</a:t>
            </a:r>
            <a:r>
              <a:rPr lang="pt-BR" sz="1600" b="1" baseline="0">
                <a:solidFill>
                  <a:schemeClr val="bg1"/>
                </a:solidFill>
                <a:latin typeface="Montserrat" panose="00000500000000000000" pitchFamily="2" charset="0"/>
              </a:rPr>
              <a:t> (kW)</a:t>
            </a:r>
            <a:endParaRPr lang="pt-BR" sz="1600" b="1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  <xdr:twoCellAnchor>
    <xdr:from>
      <xdr:col>21</xdr:col>
      <xdr:colOff>195413</xdr:colOff>
      <xdr:row>10</xdr:row>
      <xdr:rowOff>0</xdr:rowOff>
    </xdr:from>
    <xdr:to>
      <xdr:col>23</xdr:col>
      <xdr:colOff>497974</xdr:colOff>
      <xdr:row>16</xdr:row>
      <xdr:rowOff>40630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2997013" y="1792941"/>
          <a:ext cx="1521761" cy="1116395"/>
          <a:chOff x="11352219" y="130179"/>
          <a:chExt cx="1526356" cy="1194836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15" name="Agrupar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GrpSpPr/>
        </xdr:nvGrpSpPr>
        <xdr:grpSpPr>
          <a:xfrm>
            <a:off x="11352219" y="130179"/>
            <a:ext cx="1526356" cy="1194836"/>
            <a:chOff x="11352219" y="130179"/>
            <a:chExt cx="1526356" cy="1194836"/>
          </a:xfrm>
        </xdr:grpSpPr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GrpSpPr/>
          </xdr:nvGrpSpPr>
          <xdr:grpSpPr>
            <a:xfrm>
              <a:off x="11356655" y="130179"/>
              <a:ext cx="1521920" cy="1194836"/>
              <a:chOff x="2503714" y="136071"/>
              <a:chExt cx="4762500" cy="1170215"/>
            </a:xfrm>
          </xdr:grpSpPr>
          <xdr:sp macro="" textlink="">
            <xdr:nvSpPr>
              <xdr:cNvPr id="13" name="Retângulo: Cantos Arredondados 12">
                <a:extLst>
                  <a:ext uri="{FF2B5EF4-FFF2-40B4-BE49-F238E27FC236}">
                    <a16:creationId xmlns:a16="http://schemas.microsoft.com/office/drawing/2014/main" id="{00000000-0008-0000-0000-00000D000000}"/>
                  </a:ext>
                </a:extLst>
              </xdr:cNvPr>
              <xdr:cNvSpPr/>
            </xdr:nvSpPr>
            <xdr:spPr>
              <a:xfrm>
                <a:off x="2503714" y="136071"/>
                <a:ext cx="4762500" cy="1170215"/>
              </a:xfrm>
              <a:prstGeom prst="roundRect">
                <a:avLst/>
              </a:prstGeom>
              <a:solidFill>
                <a:srgbClr val="78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textos!C6">
            <xdr:nvSpPr>
              <xdr:cNvPr id="14" name="CaixaDeTexto 13">
                <a:extLst>
                  <a:ext uri="{FF2B5EF4-FFF2-40B4-BE49-F238E27FC236}">
                    <a16:creationId xmlns:a16="http://schemas.microsoft.com/office/drawing/2014/main" id="{00000000-0008-0000-0000-00000E000000}"/>
                  </a:ext>
                </a:extLst>
              </xdr:cNvPr>
              <xdr:cNvSpPr txBox="1"/>
            </xdr:nvSpPr>
            <xdr:spPr>
              <a:xfrm>
                <a:off x="2546800" y="147837"/>
                <a:ext cx="4653643" cy="11184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endParaRPr lang="pt-BR" sz="1400">
                  <a:solidFill>
                    <a:schemeClr val="bg1"/>
                  </a:solidFill>
                  <a:latin typeface="Tw Cen MT" panose="020B0602020104020603" pitchFamily="34" charset="0"/>
                </a:endParaRPr>
              </a:p>
            </xdr:txBody>
          </xdr:sp>
        </xdr:grpSp>
        <xdr:sp macro="" textlink="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 txBox="1"/>
          </xdr:nvSpPr>
          <xdr:spPr>
            <a:xfrm>
              <a:off x="11382829" y="232681"/>
              <a:ext cx="1469572" cy="31296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400" b="1">
                  <a:solidFill>
                    <a:schemeClr val="bg1"/>
                  </a:solidFill>
                  <a:latin typeface="Montserrat" panose="00000500000000000000" pitchFamily="2" charset="0"/>
                </a:rPr>
                <a:t>Potência</a:t>
              </a:r>
              <a:r>
                <a:rPr lang="en-US" sz="1400" b="1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 FV</a:t>
              </a:r>
              <a:endParaRPr lang="en-US" sz="1400" b="1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textos!D7">
          <xdr:nvSpPr>
            <xdr:cNvPr id="34" name="CaixaDeTexto 33">
              <a:extLst>
                <a:ext uri="{FF2B5EF4-FFF2-40B4-BE49-F238E27FC236}">
                  <a16:creationId xmlns:a16="http://schemas.microsoft.com/office/drawing/2014/main" id="{00000000-0008-0000-0000-000022000000}"/>
                </a:ext>
              </a:extLst>
            </xdr:cNvPr>
            <xdr:cNvSpPr txBox="1"/>
          </xdr:nvSpPr>
          <xdr:spPr>
            <a:xfrm>
              <a:off x="11352219" y="395970"/>
              <a:ext cx="1503744" cy="8028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8462588-3A80-4E16-8B8E-57796153BFCA}" type="TxLink">
                <a:rPr lang="en-US" sz="2400" b="1" i="0" u="none" strike="noStrike">
                  <a:solidFill>
                    <a:srgbClr val="FFFFFF"/>
                  </a:solidFill>
                  <a:latin typeface="Montserrat"/>
                </a:rPr>
                <a:pPr algn="ctr"/>
                <a:t>2 MW</a:t>
              </a:fld>
              <a:endParaRPr lang="en-US" sz="2400" b="1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</xdr:grpSp>
      <xdr:pic>
        <xdr:nvPicPr>
          <xdr:cNvPr id="27" name="Gráfico 26" descr="Painéis solares com preenchimento sólido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656791" y="255972"/>
            <a:ext cx="914400" cy="914400"/>
          </a:xfrm>
          <a:prstGeom prst="rect">
            <a:avLst/>
          </a:prstGeom>
        </xdr:spPr>
      </xdr:pic>
    </xdr:grpSp>
    <xdr:clientData/>
  </xdr:twoCellAnchor>
  <xdr:twoCellAnchor editAs="oneCell">
    <xdr:from>
      <xdr:col>24</xdr:col>
      <xdr:colOff>84800</xdr:colOff>
      <xdr:row>0</xdr:row>
      <xdr:rowOff>79297</xdr:rowOff>
    </xdr:from>
    <xdr:to>
      <xdr:col>24</xdr:col>
      <xdr:colOff>462516</xdr:colOff>
      <xdr:row>2</xdr:row>
      <xdr:rowOff>76297</xdr:rowOff>
    </xdr:to>
    <xdr:pic macro="[0]!Atualizar">
      <xdr:nvPicPr>
        <xdr:cNvPr id="56" name="Gráfico 55" descr="Repetir com preenchimento sólido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4607624" y="79297"/>
          <a:ext cx="377716" cy="37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4</xdr:col>
      <xdr:colOff>53239</xdr:colOff>
      <xdr:row>0</xdr:row>
      <xdr:rowOff>83457</xdr:rowOff>
    </xdr:from>
    <xdr:to>
      <xdr:col>12</xdr:col>
      <xdr:colOff>515470</xdr:colOff>
      <xdr:row>2</xdr:row>
      <xdr:rowOff>44824</xdr:rowOff>
    </xdr:to>
    <xdr:grpSp>
      <xdr:nvGrpSpPr>
        <xdr:cNvPr id="63" name="Agrupar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pSpPr/>
      </xdr:nvGrpSpPr>
      <xdr:grpSpPr>
        <a:xfrm>
          <a:off x="2491639" y="83457"/>
          <a:ext cx="5339031" cy="319955"/>
          <a:chOff x="2503714" y="136071"/>
          <a:chExt cx="4762500" cy="1170215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64" name="Retângulo: Cantos Arredondados 63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SpPr/>
        </xdr:nvSpPr>
        <xdr:spPr>
          <a:xfrm>
            <a:off x="2503714" y="136071"/>
            <a:ext cx="4762500" cy="1170215"/>
          </a:xfrm>
          <a:prstGeom prst="roundRect">
            <a:avLst/>
          </a:prstGeom>
          <a:solidFill>
            <a:srgbClr val="001D58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textos!B12">
        <xdr:nvSpPr>
          <xdr:cNvPr id="65" name="CaixaDeTexto 64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 txBox="1"/>
        </xdr:nvSpPr>
        <xdr:spPr>
          <a:xfrm>
            <a:off x="2558143" y="161962"/>
            <a:ext cx="4653643" cy="11184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A9412B3-22B6-4EB3-B783-BE98C148B829}" type="TxLink">
              <a:rPr lang="en-US" sz="2000" b="1" i="0" u="none" strike="noStrike">
                <a:solidFill>
                  <a:schemeClr val="bg1"/>
                </a:solidFill>
                <a:latin typeface="Montserrat"/>
              </a:rPr>
              <a:pPr algn="ctr"/>
              <a:t>IEEE 13 barras</a:t>
            </a:fld>
            <a:endParaRPr lang="pt-BR" sz="2000" b="1" i="0" u="none" strike="noStrike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98063</xdr:colOff>
          <xdr:row>2</xdr:row>
          <xdr:rowOff>134371</xdr:rowOff>
        </xdr:from>
        <xdr:to>
          <xdr:col>12</xdr:col>
          <xdr:colOff>568710</xdr:colOff>
          <xdr:row>16</xdr:row>
          <xdr:rowOff>156783</xdr:rowOff>
        </xdr:to>
        <xdr:pic>
          <xdr:nvPicPr>
            <xdr:cNvPr id="1045" name="Imagem 1044">
              <a:extLst>
                <a:ext uri="{FF2B5EF4-FFF2-40B4-BE49-F238E27FC236}">
                  <a16:creationId xmlns:a16="http://schemas.microsoft.com/office/drawing/2014/main" id="{A8EC4CE3-ED30-47A3-A964-656087718404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Imagem2" spid="_x0000_s1473"/>
                </a:ext>
              </a:extLst>
            </xdr:cNvPicPr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2518534" y="515371"/>
              <a:ext cx="5311588" cy="2689412"/>
            </a:xfrm>
            <a:prstGeom prst="rect">
              <a:avLst/>
            </a:prstGeom>
          </xdr:spPr>
        </xdr:pic>
        <xdr:clientData/>
      </xdr:twoCellAnchor>
    </mc:Choice>
    <mc:Fallback/>
  </mc:AlternateContent>
  <xdr:twoCellAnchor editAs="oneCell">
    <xdr:from>
      <xdr:col>24</xdr:col>
      <xdr:colOff>85708</xdr:colOff>
      <xdr:row>2</xdr:row>
      <xdr:rowOff>97689</xdr:rowOff>
    </xdr:from>
    <xdr:to>
      <xdr:col>24</xdr:col>
      <xdr:colOff>461608</xdr:colOff>
      <xdr:row>4</xdr:row>
      <xdr:rowOff>94689</xdr:rowOff>
    </xdr:to>
    <xdr:pic macro="[0]!tela_cheia">
      <xdr:nvPicPr>
        <xdr:cNvPr id="35" name="Gráfico 34" descr="Tela de projeção com preenchimento sólido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4608532" y="478689"/>
          <a:ext cx="375900" cy="37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134476</xdr:colOff>
      <xdr:row>3</xdr:row>
      <xdr:rowOff>183779</xdr:rowOff>
    </xdr:from>
    <xdr:to>
      <xdr:col>12</xdr:col>
      <xdr:colOff>512476</xdr:colOff>
      <xdr:row>5</xdr:row>
      <xdr:rowOff>180779</xdr:rowOff>
    </xdr:to>
    <xdr:pic macro="[0]!zoom_in">
      <xdr:nvPicPr>
        <xdr:cNvPr id="54" name="Gráfico 53" descr="Ampliar com preenchimento sólido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95888" y="755279"/>
          <a:ext cx="378000" cy="378000"/>
        </a:xfrm>
        <a:prstGeom prst="rect">
          <a:avLst/>
        </a:prstGeom>
      </xdr:spPr>
    </xdr:pic>
    <xdr:clientData/>
  </xdr:twoCellAnchor>
  <xdr:twoCellAnchor editAs="oneCell">
    <xdr:from>
      <xdr:col>24</xdr:col>
      <xdr:colOff>84956</xdr:colOff>
      <xdr:row>4</xdr:row>
      <xdr:rowOff>116081</xdr:rowOff>
    </xdr:from>
    <xdr:to>
      <xdr:col>24</xdr:col>
      <xdr:colOff>462359</xdr:colOff>
      <xdr:row>6</xdr:row>
      <xdr:rowOff>113081</xdr:rowOff>
    </xdr:to>
    <xdr:pic macro="[0]!tela_em_janela">
      <xdr:nvPicPr>
        <xdr:cNvPr id="59" name="Gráfico 58" descr="Monitor estrutura de tópicos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4607780" y="878081"/>
          <a:ext cx="377403" cy="37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12</xdr:col>
      <xdr:colOff>134476</xdr:colOff>
      <xdr:row>14</xdr:row>
      <xdr:rowOff>71718</xdr:rowOff>
    </xdr:from>
    <xdr:to>
      <xdr:col>12</xdr:col>
      <xdr:colOff>512476</xdr:colOff>
      <xdr:row>16</xdr:row>
      <xdr:rowOff>68718</xdr:rowOff>
    </xdr:to>
    <xdr:pic>
      <xdr:nvPicPr>
        <xdr:cNvPr id="36" name="Gráfico 35" descr="Link com preenchimento sólido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7395888" y="2738718"/>
          <a:ext cx="378000" cy="378000"/>
        </a:xfrm>
        <a:prstGeom prst="rect">
          <a:avLst/>
        </a:prstGeom>
      </xdr:spPr>
    </xdr:pic>
    <xdr:clientData/>
  </xdr:twoCellAnchor>
  <xdr:twoCellAnchor>
    <xdr:from>
      <xdr:col>4</xdr:col>
      <xdr:colOff>53239</xdr:colOff>
      <xdr:row>17</xdr:row>
      <xdr:rowOff>56029</xdr:rowOff>
    </xdr:from>
    <xdr:to>
      <xdr:col>6</xdr:col>
      <xdr:colOff>350516</xdr:colOff>
      <xdr:row>23</xdr:row>
      <xdr:rowOff>109937</xdr:rowOff>
    </xdr:to>
    <xdr:grpSp>
      <xdr:nvGrpSpPr>
        <xdr:cNvPr id="72" name="Agrupar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GrpSpPr/>
      </xdr:nvGrpSpPr>
      <xdr:grpSpPr>
        <a:xfrm>
          <a:off x="2491639" y="3104029"/>
          <a:ext cx="1516477" cy="1129673"/>
          <a:chOff x="13011151" y="128107"/>
          <a:chExt cx="1521920" cy="1196908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73" name="Agrupar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GrpSpPr/>
        </xdr:nvGrpSpPr>
        <xdr:grpSpPr>
          <a:xfrm>
            <a:off x="13011151" y="128107"/>
            <a:ext cx="1521920" cy="1196908"/>
            <a:chOff x="13011151" y="128107"/>
            <a:chExt cx="1521920" cy="1196908"/>
          </a:xfrm>
        </xdr:grpSpPr>
        <xdr:grpSp>
          <xdr:nvGrpSpPr>
            <xdr:cNvPr id="75" name="Agrupar 74">
              <a:extLst>
                <a:ext uri="{FF2B5EF4-FFF2-40B4-BE49-F238E27FC236}">
                  <a16:creationId xmlns:a16="http://schemas.microsoft.com/office/drawing/2014/main" id="{00000000-0008-0000-0000-00004B000000}"/>
                </a:ext>
              </a:extLst>
            </xdr:cNvPr>
            <xdr:cNvGrpSpPr/>
          </xdr:nvGrpSpPr>
          <xdr:grpSpPr>
            <a:xfrm>
              <a:off x="13011151" y="130179"/>
              <a:ext cx="1521920" cy="1194836"/>
              <a:chOff x="2503714" y="136071"/>
              <a:chExt cx="4762500" cy="1170215"/>
            </a:xfrm>
          </xdr:grpSpPr>
          <xdr:sp macro="" textlink="">
            <xdr:nvSpPr>
              <xdr:cNvPr id="78" name="Retângulo: Cantos Arredondados 77">
                <a:extLst>
                  <a:ext uri="{FF2B5EF4-FFF2-40B4-BE49-F238E27FC236}">
                    <a16:creationId xmlns:a16="http://schemas.microsoft.com/office/drawing/2014/main" id="{00000000-0008-0000-0000-00004E000000}"/>
                  </a:ext>
                </a:extLst>
              </xdr:cNvPr>
              <xdr:cNvSpPr/>
            </xdr:nvSpPr>
            <xdr:spPr>
              <a:xfrm>
                <a:off x="2503714" y="136071"/>
                <a:ext cx="4762500" cy="1170215"/>
              </a:xfrm>
              <a:prstGeom prst="roundRect">
                <a:avLst/>
              </a:prstGeom>
              <a:solidFill>
                <a:srgbClr val="001D58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textos!C6">
            <xdr:nvSpPr>
              <xdr:cNvPr id="79" name="CaixaDeTexto 78">
                <a:extLst>
                  <a:ext uri="{FF2B5EF4-FFF2-40B4-BE49-F238E27FC236}">
                    <a16:creationId xmlns:a16="http://schemas.microsoft.com/office/drawing/2014/main" id="{00000000-0008-0000-0000-00004F000000}"/>
                  </a:ext>
                </a:extLst>
              </xdr:cNvPr>
              <xdr:cNvSpPr txBox="1"/>
            </xdr:nvSpPr>
            <xdr:spPr>
              <a:xfrm>
                <a:off x="2546799" y="147837"/>
                <a:ext cx="4653643" cy="11184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endParaRPr lang="pt-BR" sz="1400">
                  <a:solidFill>
                    <a:schemeClr val="bg1"/>
                  </a:solidFill>
                  <a:latin typeface="Tw Cen MT" panose="020B0602020104020603" pitchFamily="34" charset="0"/>
                </a:endParaRPr>
              </a:p>
            </xdr:txBody>
          </xdr:sp>
        </xdr:grpSp>
        <xdr:sp macro="" textlink="">
          <xdr:nvSpPr>
            <xdr:cNvPr id="76" name="CaixaDeTexto 75">
              <a:extLst>
                <a:ext uri="{FF2B5EF4-FFF2-40B4-BE49-F238E27FC236}">
                  <a16:creationId xmlns:a16="http://schemas.microsoft.com/office/drawing/2014/main" id="{00000000-0008-0000-0000-00004C000000}"/>
                </a:ext>
              </a:extLst>
            </xdr:cNvPr>
            <xdr:cNvSpPr txBox="1"/>
          </xdr:nvSpPr>
          <xdr:spPr>
            <a:xfrm>
              <a:off x="13037325" y="128107"/>
              <a:ext cx="1469572" cy="48185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bg1"/>
                  </a:solidFill>
                  <a:latin typeface="Montserrat" panose="00000500000000000000" pitchFamily="2" charset="0"/>
                </a:rPr>
                <a:t>Tensão</a:t>
              </a:r>
              <a:r>
                <a:rPr lang="en-US" sz="1100" b="1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 rede primária</a:t>
              </a:r>
              <a:endParaRPr lang="en-US" sz="1100" b="1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textos!H7">
          <xdr:nvSpPr>
            <xdr:cNvPr id="77" name="CaixaDeTexto 76">
              <a:extLst>
                <a:ext uri="{FF2B5EF4-FFF2-40B4-BE49-F238E27FC236}">
                  <a16:creationId xmlns:a16="http://schemas.microsoft.com/office/drawing/2014/main" id="{00000000-0008-0000-0000-00004D000000}"/>
                </a:ext>
              </a:extLst>
            </xdr:cNvPr>
            <xdr:cNvSpPr txBox="1"/>
          </xdr:nvSpPr>
          <xdr:spPr>
            <a:xfrm>
              <a:off x="13037325" y="395970"/>
              <a:ext cx="1469572" cy="8028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B6D2152-022D-44C7-B49C-DA8B41BB514A}" type="TxLink">
                <a:rPr lang="en-US" sz="2400" b="1" i="0" u="none" strike="noStrike">
                  <a:solidFill>
                    <a:schemeClr val="bg1"/>
                  </a:solidFill>
                  <a:latin typeface="Montserrat"/>
                </a:rPr>
                <a:pPr algn="ctr"/>
                <a:t>4,16 kV</a:t>
              </a:fld>
              <a:endParaRPr lang="en-US" sz="2400" b="1" i="0" u="none" strike="noStrike">
                <a:solidFill>
                  <a:schemeClr val="bg1"/>
                </a:solidFill>
                <a:latin typeface="Montserrat"/>
              </a:endParaRPr>
            </a:p>
          </xdr:txBody>
        </xdr:sp>
      </xdr:grpSp>
      <xdr:pic>
        <xdr:nvPicPr>
          <xdr:cNvPr id="74" name="Gráfico 73" descr="Torre elétrica com preenchimento sólido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9"/>
              </a:ext>
            </a:extLst>
          </a:blip>
          <a:srcRect/>
          <a:stretch/>
        </xdr:blipFill>
        <xdr:spPr>
          <a:xfrm>
            <a:off x="13314911" y="274725"/>
            <a:ext cx="914400" cy="905743"/>
          </a:xfrm>
          <a:prstGeom prst="rect">
            <a:avLst/>
          </a:prstGeom>
        </xdr:spPr>
      </xdr:pic>
    </xdr:grpSp>
    <xdr:clientData/>
  </xdr:twoCellAnchor>
  <xdr:twoCellAnchor>
    <xdr:from>
      <xdr:col>21</xdr:col>
      <xdr:colOff>168084</xdr:colOff>
      <xdr:row>17</xdr:row>
      <xdr:rowOff>69307</xdr:rowOff>
    </xdr:from>
    <xdr:to>
      <xdr:col>23</xdr:col>
      <xdr:colOff>515468</xdr:colOff>
      <xdr:row>23</xdr:row>
      <xdr:rowOff>109937</xdr:rowOff>
    </xdr:to>
    <xdr:grpSp>
      <xdr:nvGrpSpPr>
        <xdr:cNvPr id="96" name="Agrupar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GrpSpPr/>
      </xdr:nvGrpSpPr>
      <xdr:grpSpPr>
        <a:xfrm>
          <a:off x="12969684" y="3117307"/>
          <a:ext cx="1566584" cy="1116395"/>
          <a:chOff x="12977873" y="130179"/>
          <a:chExt cx="1572865" cy="1194836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97" name="Agrupar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GrpSpPr/>
        </xdr:nvGrpSpPr>
        <xdr:grpSpPr>
          <a:xfrm>
            <a:off x="12977873" y="130179"/>
            <a:ext cx="1572865" cy="1194836"/>
            <a:chOff x="12977873" y="130179"/>
            <a:chExt cx="1572865" cy="1194836"/>
          </a:xfrm>
        </xdr:grpSpPr>
        <xdr:grpSp>
          <xdr:nvGrpSpPr>
            <xdr:cNvPr id="99" name="Agrupar 98">
              <a:extLst>
                <a:ext uri="{FF2B5EF4-FFF2-40B4-BE49-F238E27FC236}">
                  <a16:creationId xmlns:a16="http://schemas.microsoft.com/office/drawing/2014/main" id="{00000000-0008-0000-0000-000063000000}"/>
                </a:ext>
              </a:extLst>
            </xdr:cNvPr>
            <xdr:cNvGrpSpPr/>
          </xdr:nvGrpSpPr>
          <xdr:grpSpPr>
            <a:xfrm>
              <a:off x="13011151" y="130179"/>
              <a:ext cx="1521920" cy="1194836"/>
              <a:chOff x="2503714" y="136071"/>
              <a:chExt cx="4762500" cy="1170215"/>
            </a:xfrm>
          </xdr:grpSpPr>
          <xdr:sp macro="" textlink="">
            <xdr:nvSpPr>
              <xdr:cNvPr id="102" name="Retângulo: Cantos Arredondados 101">
                <a:extLst>
                  <a:ext uri="{FF2B5EF4-FFF2-40B4-BE49-F238E27FC236}">
                    <a16:creationId xmlns:a16="http://schemas.microsoft.com/office/drawing/2014/main" id="{00000000-0008-0000-0000-000066000000}"/>
                  </a:ext>
                </a:extLst>
              </xdr:cNvPr>
              <xdr:cNvSpPr/>
            </xdr:nvSpPr>
            <xdr:spPr>
              <a:xfrm>
                <a:off x="2503714" y="136071"/>
                <a:ext cx="4762500" cy="1170215"/>
              </a:xfrm>
              <a:prstGeom prst="roundRect">
                <a:avLst/>
              </a:prstGeom>
              <a:solidFill>
                <a:srgbClr val="78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textos!C6">
            <xdr:nvSpPr>
              <xdr:cNvPr id="103" name="CaixaDeTexto 102">
                <a:extLst>
                  <a:ext uri="{FF2B5EF4-FFF2-40B4-BE49-F238E27FC236}">
                    <a16:creationId xmlns:a16="http://schemas.microsoft.com/office/drawing/2014/main" id="{00000000-0008-0000-0000-000067000000}"/>
                  </a:ext>
                </a:extLst>
              </xdr:cNvPr>
              <xdr:cNvSpPr txBox="1"/>
            </xdr:nvSpPr>
            <xdr:spPr>
              <a:xfrm>
                <a:off x="2546799" y="147837"/>
                <a:ext cx="4653644" cy="11184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endParaRPr lang="pt-BR" sz="1400">
                  <a:solidFill>
                    <a:schemeClr val="bg1"/>
                  </a:solidFill>
                  <a:latin typeface="Tw Cen MT" panose="020B0602020104020603" pitchFamily="34" charset="0"/>
                </a:endParaRPr>
              </a:p>
            </xdr:txBody>
          </xdr:sp>
        </xdr:grpSp>
        <xdr:sp macro="" textlink="">
          <xdr:nvSpPr>
            <xdr:cNvPr id="100" name="CaixaDeTexto 99">
              <a:extLst>
                <a:ext uri="{FF2B5EF4-FFF2-40B4-BE49-F238E27FC236}">
                  <a16:creationId xmlns:a16="http://schemas.microsoft.com/office/drawing/2014/main" id="{00000000-0008-0000-0000-000064000000}"/>
                </a:ext>
              </a:extLst>
            </xdr:cNvPr>
            <xdr:cNvSpPr txBox="1"/>
          </xdr:nvSpPr>
          <xdr:spPr>
            <a:xfrm>
              <a:off x="13037325" y="131341"/>
              <a:ext cx="1469572" cy="48185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bg1"/>
                  </a:solidFill>
                  <a:latin typeface="Montserrat" panose="00000500000000000000" pitchFamily="2" charset="0"/>
                </a:rPr>
                <a:t>Redução das perdas</a:t>
              </a:r>
            </a:p>
          </xdr:txBody>
        </xdr:sp>
        <xdr:sp macro="" textlink="textos!E15">
          <xdr:nvSpPr>
            <xdr:cNvPr id="101" name="CaixaDeTexto 100">
              <a:extLst>
                <a:ext uri="{FF2B5EF4-FFF2-40B4-BE49-F238E27FC236}">
                  <a16:creationId xmlns:a16="http://schemas.microsoft.com/office/drawing/2014/main" id="{00000000-0008-0000-0000-000065000000}"/>
                </a:ext>
              </a:extLst>
            </xdr:cNvPr>
            <xdr:cNvSpPr txBox="1"/>
          </xdr:nvSpPr>
          <xdr:spPr>
            <a:xfrm>
              <a:off x="12977873" y="395970"/>
              <a:ext cx="1572865" cy="8028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D5C8AA2-5C49-4515-AE1A-16CB679CBF82}" type="TxLink">
                <a:rPr lang="en-US" sz="2600" b="1" i="0" u="none" strike="noStrike">
                  <a:solidFill>
                    <a:srgbClr val="FFFFFF"/>
                  </a:solidFill>
                  <a:latin typeface="Montserrat"/>
                </a:rPr>
                <a:pPr algn="ctr"/>
                <a:t>11,71%</a:t>
              </a:fld>
              <a:endParaRPr lang="en-US" sz="2400" b="1" i="0" u="none" strike="noStrike">
                <a:solidFill>
                  <a:srgbClr val="FFFFFF"/>
                </a:solidFill>
                <a:latin typeface="Montserrat"/>
              </a:endParaRPr>
            </a:p>
          </xdr:txBody>
        </xdr:sp>
      </xdr:grpSp>
      <xdr:pic>
        <xdr:nvPicPr>
          <xdr:cNvPr id="98" name="Gráfico 97" descr="Torre elétrica com preenchimento sólido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rcRect/>
          <a:stretch/>
        </xdr:blipFill>
        <xdr:spPr>
          <a:xfrm>
            <a:off x="13311286" y="260301"/>
            <a:ext cx="914400" cy="905743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41134</xdr:colOff>
      <xdr:row>17</xdr:row>
      <xdr:rowOff>44825</xdr:rowOff>
    </xdr:from>
    <xdr:to>
      <xdr:col>12</xdr:col>
      <xdr:colOff>354899</xdr:colOff>
      <xdr:row>23</xdr:row>
      <xdr:rowOff>109937</xdr:rowOff>
    </xdr:to>
    <xdr:grpSp>
      <xdr:nvGrpSpPr>
        <xdr:cNvPr id="104" name="Agrupar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GrpSpPr/>
      </xdr:nvGrpSpPr>
      <xdr:grpSpPr>
        <a:xfrm>
          <a:off x="6137134" y="3092825"/>
          <a:ext cx="1532965" cy="1140877"/>
          <a:chOff x="13005820" y="116903"/>
          <a:chExt cx="1538566" cy="1208112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105" name="Agrupar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GrpSpPr/>
        </xdr:nvGrpSpPr>
        <xdr:grpSpPr>
          <a:xfrm>
            <a:off x="13005820" y="116903"/>
            <a:ext cx="1538566" cy="1208112"/>
            <a:chOff x="13005820" y="116903"/>
            <a:chExt cx="1538566" cy="1208112"/>
          </a:xfrm>
        </xdr:grpSpPr>
        <xdr:grpSp>
          <xdr:nvGrpSpPr>
            <xdr:cNvPr id="107" name="Agrupar 106">
              <a:extLst>
                <a:ext uri="{FF2B5EF4-FFF2-40B4-BE49-F238E27FC236}">
                  <a16:creationId xmlns:a16="http://schemas.microsoft.com/office/drawing/2014/main" id="{00000000-0008-0000-0000-00006B000000}"/>
                </a:ext>
              </a:extLst>
            </xdr:cNvPr>
            <xdr:cNvGrpSpPr/>
          </xdr:nvGrpSpPr>
          <xdr:grpSpPr>
            <a:xfrm>
              <a:off x="13011151" y="130179"/>
              <a:ext cx="1521920" cy="1194836"/>
              <a:chOff x="2503714" y="136071"/>
              <a:chExt cx="4762500" cy="1170215"/>
            </a:xfrm>
          </xdr:grpSpPr>
          <xdr:sp macro="" textlink="">
            <xdr:nvSpPr>
              <xdr:cNvPr id="110" name="Retângulo: Cantos Arredondados 109">
                <a:extLst>
                  <a:ext uri="{FF2B5EF4-FFF2-40B4-BE49-F238E27FC236}">
                    <a16:creationId xmlns:a16="http://schemas.microsoft.com/office/drawing/2014/main" id="{00000000-0008-0000-0000-00006E000000}"/>
                  </a:ext>
                </a:extLst>
              </xdr:cNvPr>
              <xdr:cNvSpPr/>
            </xdr:nvSpPr>
            <xdr:spPr>
              <a:xfrm>
                <a:off x="2503714" y="136071"/>
                <a:ext cx="4762500" cy="1170215"/>
              </a:xfrm>
              <a:prstGeom prst="roundRect">
                <a:avLst/>
              </a:prstGeom>
              <a:solidFill>
                <a:srgbClr val="001D58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textos!C6">
            <xdr:nvSpPr>
              <xdr:cNvPr id="111" name="CaixaDeTexto 110">
                <a:extLst>
                  <a:ext uri="{FF2B5EF4-FFF2-40B4-BE49-F238E27FC236}">
                    <a16:creationId xmlns:a16="http://schemas.microsoft.com/office/drawing/2014/main" id="{00000000-0008-0000-0000-00006F000000}"/>
                  </a:ext>
                </a:extLst>
              </xdr:cNvPr>
              <xdr:cNvSpPr txBox="1"/>
            </xdr:nvSpPr>
            <xdr:spPr>
              <a:xfrm>
                <a:off x="2546799" y="147837"/>
                <a:ext cx="4653643" cy="11184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endParaRPr lang="pt-BR" sz="1400">
                  <a:solidFill>
                    <a:schemeClr val="bg1"/>
                  </a:solidFill>
                  <a:latin typeface="Tw Cen MT" panose="020B0602020104020603" pitchFamily="34" charset="0"/>
                </a:endParaRPr>
              </a:p>
            </xdr:txBody>
          </xdr:sp>
        </xdr:grpSp>
        <xdr:sp macro="" textlink="">
          <xdr:nvSpPr>
            <xdr:cNvPr id="108" name="CaixaDeTexto 107">
              <a:extLst>
                <a:ext uri="{FF2B5EF4-FFF2-40B4-BE49-F238E27FC236}">
                  <a16:creationId xmlns:a16="http://schemas.microsoft.com/office/drawing/2014/main" id="{00000000-0008-0000-0000-00006C000000}"/>
                </a:ext>
              </a:extLst>
            </xdr:cNvPr>
            <xdr:cNvSpPr txBox="1"/>
          </xdr:nvSpPr>
          <xdr:spPr>
            <a:xfrm>
              <a:off x="13037325" y="116903"/>
              <a:ext cx="1469572" cy="47064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bg1"/>
                  </a:solidFill>
                  <a:latin typeface="Montserrat" panose="00000500000000000000" pitchFamily="2" charset="0"/>
                </a:rPr>
                <a:t>Barramento</a:t>
              </a:r>
              <a:r>
                <a:rPr lang="en-US" sz="1100" b="1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 do sistema FV</a:t>
              </a:r>
              <a:endParaRPr lang="en-US" sz="1100" b="1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textos!E12">
          <xdr:nvSpPr>
            <xdr:cNvPr id="109" name="CaixaDeTexto 108">
              <a:extLst>
                <a:ext uri="{FF2B5EF4-FFF2-40B4-BE49-F238E27FC236}">
                  <a16:creationId xmlns:a16="http://schemas.microsoft.com/office/drawing/2014/main" id="{00000000-0008-0000-0000-00006D000000}"/>
                </a:ext>
              </a:extLst>
            </xdr:cNvPr>
            <xdr:cNvSpPr txBox="1"/>
          </xdr:nvSpPr>
          <xdr:spPr>
            <a:xfrm>
              <a:off x="13005820" y="395970"/>
              <a:ext cx="1538566" cy="8028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36891087-A64A-4AFC-9370-EE97774D57F6}" type="TxLink">
                <a:rPr lang="en-US" sz="2600" b="1" i="0" u="none" strike="noStrike">
                  <a:solidFill>
                    <a:srgbClr val="FFFFFF"/>
                  </a:solidFill>
                  <a:latin typeface="Montserrat"/>
                </a:rPr>
                <a:pPr algn="ctr"/>
                <a:t>680</a:t>
              </a:fld>
              <a:endParaRPr lang="en-US" sz="2600" b="1" i="0" u="none" strike="noStrike">
                <a:solidFill>
                  <a:srgbClr val="FFFFFF"/>
                </a:solidFill>
                <a:latin typeface="Montserrat"/>
              </a:endParaRPr>
            </a:p>
          </xdr:txBody>
        </xdr:sp>
      </xdr:grpSp>
      <xdr:pic>
        <xdr:nvPicPr>
          <xdr:cNvPr id="106" name="Gráfico 105" descr="Torre elétrica com preenchimento sólido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rcRect/>
          <a:stretch/>
        </xdr:blipFill>
        <xdr:spPr>
          <a:xfrm>
            <a:off x="13314911" y="274725"/>
            <a:ext cx="914400" cy="90574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47185</xdr:colOff>
      <xdr:row>17</xdr:row>
      <xdr:rowOff>44823</xdr:rowOff>
    </xdr:from>
    <xdr:to>
      <xdr:col>9</xdr:col>
      <xdr:colOff>344462</xdr:colOff>
      <xdr:row>23</xdr:row>
      <xdr:rowOff>109937</xdr:rowOff>
    </xdr:to>
    <xdr:grpSp>
      <xdr:nvGrpSpPr>
        <xdr:cNvPr id="120" name="Agrupar 119">
          <a:extLs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GrpSpPr/>
      </xdr:nvGrpSpPr>
      <xdr:grpSpPr>
        <a:xfrm>
          <a:off x="4314385" y="3092823"/>
          <a:ext cx="1516477" cy="1140879"/>
          <a:chOff x="13011151" y="116901"/>
          <a:chExt cx="1521920" cy="1208114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121" name="Agrupa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GrpSpPr/>
        </xdr:nvGrpSpPr>
        <xdr:grpSpPr>
          <a:xfrm>
            <a:off x="13011151" y="116901"/>
            <a:ext cx="1521920" cy="1208114"/>
            <a:chOff x="13011151" y="116901"/>
            <a:chExt cx="1521920" cy="1208114"/>
          </a:xfrm>
        </xdr:grpSpPr>
        <xdr:grpSp>
          <xdr:nvGrpSpPr>
            <xdr:cNvPr id="123" name="Agrupar 122">
              <a:extLst>
                <a:ext uri="{FF2B5EF4-FFF2-40B4-BE49-F238E27FC236}">
                  <a16:creationId xmlns:a16="http://schemas.microsoft.com/office/drawing/2014/main" id="{00000000-0008-0000-0000-00007B000000}"/>
                </a:ext>
              </a:extLst>
            </xdr:cNvPr>
            <xdr:cNvGrpSpPr/>
          </xdr:nvGrpSpPr>
          <xdr:grpSpPr>
            <a:xfrm>
              <a:off x="13011151" y="130179"/>
              <a:ext cx="1521920" cy="1194836"/>
              <a:chOff x="2503714" y="136071"/>
              <a:chExt cx="4762500" cy="1170215"/>
            </a:xfrm>
          </xdr:grpSpPr>
          <xdr:sp macro="" textlink="">
            <xdr:nvSpPr>
              <xdr:cNvPr id="126" name="Retângulo: Cantos Arredondados 125">
                <a:extLst>
                  <a:ext uri="{FF2B5EF4-FFF2-40B4-BE49-F238E27FC236}">
                    <a16:creationId xmlns:a16="http://schemas.microsoft.com/office/drawing/2014/main" id="{00000000-0008-0000-0000-00007E000000}"/>
                  </a:ext>
                </a:extLst>
              </xdr:cNvPr>
              <xdr:cNvSpPr/>
            </xdr:nvSpPr>
            <xdr:spPr>
              <a:xfrm>
                <a:off x="2503714" y="136071"/>
                <a:ext cx="4762500" cy="1170215"/>
              </a:xfrm>
              <a:prstGeom prst="roundRect">
                <a:avLst/>
              </a:prstGeom>
              <a:solidFill>
                <a:srgbClr val="001D58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textos!C6">
            <xdr:nvSpPr>
              <xdr:cNvPr id="127" name="CaixaDeTexto 126">
                <a:extLst>
                  <a:ext uri="{FF2B5EF4-FFF2-40B4-BE49-F238E27FC236}">
                    <a16:creationId xmlns:a16="http://schemas.microsoft.com/office/drawing/2014/main" id="{00000000-0008-0000-0000-00007F000000}"/>
                  </a:ext>
                </a:extLst>
              </xdr:cNvPr>
              <xdr:cNvSpPr txBox="1"/>
            </xdr:nvSpPr>
            <xdr:spPr>
              <a:xfrm>
                <a:off x="2546799" y="147837"/>
                <a:ext cx="4653643" cy="11184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endParaRPr lang="pt-BR" sz="1400">
                  <a:solidFill>
                    <a:schemeClr val="bg1"/>
                  </a:solidFill>
                  <a:latin typeface="Tw Cen MT" panose="020B0602020104020603" pitchFamily="34" charset="0"/>
                </a:endParaRPr>
              </a:p>
            </xdr:txBody>
          </xdr:sp>
        </xdr:grpSp>
        <xdr:sp macro="" textlink="">
          <xdr:nvSpPr>
            <xdr:cNvPr id="124" name="CaixaDeTexto 123">
              <a:extLst>
                <a:ext uri="{FF2B5EF4-FFF2-40B4-BE49-F238E27FC236}">
                  <a16:creationId xmlns:a16="http://schemas.microsoft.com/office/drawing/2014/main" id="{00000000-0008-0000-0000-00007C000000}"/>
                </a:ext>
              </a:extLst>
            </xdr:cNvPr>
            <xdr:cNvSpPr txBox="1"/>
          </xdr:nvSpPr>
          <xdr:spPr>
            <a:xfrm>
              <a:off x="13037325" y="116901"/>
              <a:ext cx="1469572" cy="4930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sz="1100" b="1">
                  <a:solidFill>
                    <a:schemeClr val="bg1"/>
                  </a:solidFill>
                  <a:latin typeface="Montserrat" panose="00000500000000000000" pitchFamily="2" charset="0"/>
                </a:rPr>
                <a:t>Tensão</a:t>
              </a:r>
              <a:r>
                <a:rPr lang="en-US" sz="1100" b="1" baseline="0">
                  <a:solidFill>
                    <a:schemeClr val="bg1"/>
                  </a:solidFill>
                  <a:latin typeface="Montserrat" panose="00000500000000000000" pitchFamily="2" charset="0"/>
                </a:rPr>
                <a:t> rede secundária</a:t>
              </a:r>
              <a:endParaRPr lang="en-US" sz="1100" b="1">
                <a:solidFill>
                  <a:schemeClr val="bg1"/>
                </a:solidFill>
                <a:latin typeface="Montserrat" panose="00000500000000000000" pitchFamily="2" charset="0"/>
              </a:endParaRPr>
            </a:p>
          </xdr:txBody>
        </xdr:sp>
        <xdr:sp macro="" textlink="textos!H8">
          <xdr:nvSpPr>
            <xdr:cNvPr id="125" name="CaixaDeTexto 124">
              <a:extLst>
                <a:ext uri="{FF2B5EF4-FFF2-40B4-BE49-F238E27FC236}">
                  <a16:creationId xmlns:a16="http://schemas.microsoft.com/office/drawing/2014/main" id="{00000000-0008-0000-0000-00007D000000}"/>
                </a:ext>
              </a:extLst>
            </xdr:cNvPr>
            <xdr:cNvSpPr txBox="1"/>
          </xdr:nvSpPr>
          <xdr:spPr>
            <a:xfrm>
              <a:off x="13037325" y="395970"/>
              <a:ext cx="1469572" cy="8028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13FFBEB6-40AC-4DFC-A3A7-1CCDD0F4D085}" type="TxLink">
                <a:rPr lang="en-US" sz="2400" b="1" i="0" u="none" strike="noStrike">
                  <a:solidFill>
                    <a:srgbClr val="FFFFFF"/>
                  </a:solidFill>
                  <a:latin typeface="Montserrat"/>
                </a:rPr>
                <a:pPr algn="ctr"/>
                <a:t>480 V</a:t>
              </a:fld>
              <a:endParaRPr lang="en-US" sz="2400" b="1" i="0" u="none" strike="noStrike">
                <a:solidFill>
                  <a:srgbClr val="FFFFFF"/>
                </a:solidFill>
                <a:latin typeface="Montserrat"/>
              </a:endParaRPr>
            </a:p>
          </xdr:txBody>
        </xdr:sp>
      </xdr:grpSp>
      <xdr:pic>
        <xdr:nvPicPr>
          <xdr:cNvPr id="122" name="Gráfico 121" descr="Torre elétrica com preenchimento sólido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1"/>
              </a:ext>
            </a:extLst>
          </a:blip>
          <a:srcRect/>
          <a:stretch/>
        </xdr:blipFill>
        <xdr:spPr>
          <a:xfrm>
            <a:off x="13314911" y="274725"/>
            <a:ext cx="914400" cy="905743"/>
          </a:xfrm>
          <a:prstGeom prst="rect">
            <a:avLst/>
          </a:prstGeom>
        </xdr:spPr>
      </xdr:pic>
    </xdr:grpSp>
    <xdr:clientData/>
  </xdr:twoCellAnchor>
  <xdr:twoCellAnchor editAs="oneCell">
    <xdr:from>
      <xdr:col>24</xdr:col>
      <xdr:colOff>84956</xdr:colOff>
      <xdr:row>6</xdr:row>
      <xdr:rowOff>134472</xdr:rowOff>
    </xdr:from>
    <xdr:to>
      <xdr:col>24</xdr:col>
      <xdr:colOff>462956</xdr:colOff>
      <xdr:row>8</xdr:row>
      <xdr:rowOff>131472</xdr:rowOff>
    </xdr:to>
    <xdr:pic macro="[0]!att">
      <xdr:nvPicPr>
        <xdr:cNvPr id="117" name="Gráfico 116" descr="Banco de dados com preenchimento sólido">
          <a:extLst>
            <a:ext uri="{FF2B5EF4-FFF2-40B4-BE49-F238E27FC236}">
              <a16:creationId xmlns:a16="http://schemas.microsoft.com/office/drawing/2014/main" id="{671B5704-98BE-9565-D83A-A7E65DD6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14607780" y="1277472"/>
          <a:ext cx="378000" cy="37800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13</xdr:col>
      <xdr:colOff>47085</xdr:colOff>
      <xdr:row>0</xdr:row>
      <xdr:rowOff>83824</xdr:rowOff>
    </xdr:from>
    <xdr:to>
      <xdr:col>23</xdr:col>
      <xdr:colOff>504265</xdr:colOff>
      <xdr:row>2</xdr:row>
      <xdr:rowOff>44824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313AD72A-0298-8AAD-50F8-EC0C206E0DDF}"/>
            </a:ext>
          </a:extLst>
        </xdr:cNvPr>
        <xdr:cNvGrpSpPr/>
      </xdr:nvGrpSpPr>
      <xdr:grpSpPr>
        <a:xfrm>
          <a:off x="7971885" y="83824"/>
          <a:ext cx="6553180" cy="319588"/>
          <a:chOff x="7913614" y="560828"/>
          <a:chExt cx="6452333" cy="1194836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" textlink="">
        <xdr:nvSpPr>
          <xdr:cNvPr id="1034" name="Retângulo: Cantos Arredondados 1033">
            <a:extLst>
              <a:ext uri="{FF2B5EF4-FFF2-40B4-BE49-F238E27FC236}">
                <a16:creationId xmlns:a16="http://schemas.microsoft.com/office/drawing/2014/main" id="{6852B75A-AA2E-22C1-9DDB-700A7A7F1C45}"/>
              </a:ext>
            </a:extLst>
          </xdr:cNvPr>
          <xdr:cNvSpPr/>
        </xdr:nvSpPr>
        <xdr:spPr>
          <a:xfrm>
            <a:off x="7913614" y="560828"/>
            <a:ext cx="6452333" cy="1194836"/>
          </a:xfrm>
          <a:prstGeom prst="roundRect">
            <a:avLst/>
          </a:prstGeom>
          <a:solidFill>
            <a:srgbClr val="78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FF0000"/>
              </a:solidFill>
            </a:endParaRPr>
          </a:p>
        </xdr:txBody>
      </xdr:sp>
      <xdr:sp macro="" textlink="textos!D12">
        <xdr:nvSpPr>
          <xdr:cNvPr id="7" name="CaixaDeTexto 6">
            <a:extLst>
              <a:ext uri="{FF2B5EF4-FFF2-40B4-BE49-F238E27FC236}">
                <a16:creationId xmlns:a16="http://schemas.microsoft.com/office/drawing/2014/main" id="{E712726B-6064-4F2E-A59A-17A8BEAEE0EC}"/>
              </a:ext>
            </a:extLst>
          </xdr:cNvPr>
          <xdr:cNvSpPr txBox="1"/>
        </xdr:nvSpPr>
        <xdr:spPr>
          <a:xfrm>
            <a:off x="8107977" y="610134"/>
            <a:ext cx="6063607" cy="11445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211AFE91-7A25-49E4-90BC-B4A343126B50}" type="TxLink">
              <a:rPr lang="en-US" sz="2000" b="1" i="0" u="none" strike="noStrike">
                <a:solidFill>
                  <a:srgbClr val="FFFFFF"/>
                </a:solidFill>
                <a:latin typeface="Montserrat"/>
              </a:rPr>
              <a:pPr algn="ctr"/>
              <a:t>Cenário 3</a:t>
            </a:fld>
            <a:endParaRPr lang="pt-BR" sz="2000" b="1" i="0" u="none" strike="noStrike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  <xdr:twoCellAnchor editAs="oneCell">
    <xdr:from>
      <xdr:col>12</xdr:col>
      <xdr:colOff>134476</xdr:colOff>
      <xdr:row>6</xdr:row>
      <xdr:rowOff>33617</xdr:rowOff>
    </xdr:from>
    <xdr:to>
      <xdr:col>12</xdr:col>
      <xdr:colOff>512476</xdr:colOff>
      <xdr:row>8</xdr:row>
      <xdr:rowOff>30617</xdr:rowOff>
    </xdr:to>
    <xdr:pic macro="[0]!zoom_out">
      <xdr:nvPicPr>
        <xdr:cNvPr id="62" name="Gráfico 61" descr="Reduzir com preenchimento sólido">
          <a:extLst>
            <a:ext uri="{FF2B5EF4-FFF2-40B4-BE49-F238E27FC236}">
              <a16:creationId xmlns:a16="http://schemas.microsoft.com/office/drawing/2014/main" id="{5A5EDA41-6577-09E8-2E92-EEF2581FB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7395888" y="1176617"/>
          <a:ext cx="378000" cy="378000"/>
        </a:xfrm>
        <a:prstGeom prst="rect">
          <a:avLst/>
        </a:prstGeom>
      </xdr:spPr>
    </xdr:pic>
    <xdr:clientData/>
  </xdr:twoCellAnchor>
  <xdr:twoCellAnchor>
    <xdr:from>
      <xdr:col>13</xdr:col>
      <xdr:colOff>47085</xdr:colOff>
      <xdr:row>10</xdr:row>
      <xdr:rowOff>0</xdr:rowOff>
    </xdr:from>
    <xdr:to>
      <xdr:col>21</xdr:col>
      <xdr:colOff>0</xdr:colOff>
      <xdr:row>23</xdr:row>
      <xdr:rowOff>109937</xdr:rowOff>
    </xdr:to>
    <xdr:grpSp>
      <xdr:nvGrpSpPr>
        <xdr:cNvPr id="61" name="Agrupar 60">
          <a:extLst>
            <a:ext uri="{FF2B5EF4-FFF2-40B4-BE49-F238E27FC236}">
              <a16:creationId xmlns:a16="http://schemas.microsoft.com/office/drawing/2014/main" id="{34F893EB-B9DA-4FA1-8DF2-8D9A20598719}"/>
            </a:ext>
          </a:extLst>
        </xdr:cNvPr>
        <xdr:cNvGrpSpPr/>
      </xdr:nvGrpSpPr>
      <xdr:grpSpPr>
        <a:xfrm>
          <a:off x="7971885" y="1792941"/>
          <a:ext cx="4829715" cy="2440761"/>
          <a:chOff x="2757057" y="4108101"/>
          <a:chExt cx="3823855" cy="2842928"/>
        </a:xfrm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7B3A919D-428A-4A81-2217-FF5134670EF4}"/>
              </a:ext>
            </a:extLst>
          </xdr:cNvPr>
          <xdr:cNvGrpSpPr/>
        </xdr:nvGrpSpPr>
        <xdr:grpSpPr>
          <a:xfrm>
            <a:off x="2757057" y="4119754"/>
            <a:ext cx="3823855" cy="2831275"/>
            <a:chOff x="5320553" y="72255"/>
            <a:chExt cx="9473454" cy="4464526"/>
          </a:xfrm>
        </xdr:grpSpPr>
        <xdr:sp macro="" textlink="">
          <xdr:nvSpPr>
            <xdr:cNvPr id="69" name="Retângulo: Cantos Arredondados 68">
              <a:extLst>
                <a:ext uri="{FF2B5EF4-FFF2-40B4-BE49-F238E27FC236}">
                  <a16:creationId xmlns:a16="http://schemas.microsoft.com/office/drawing/2014/main" id="{73ECA40B-4AB1-B90B-AEC8-AD2F59ECB13C}"/>
                </a:ext>
              </a:extLst>
            </xdr:cNvPr>
            <xdr:cNvSpPr/>
          </xdr:nvSpPr>
          <xdr:spPr>
            <a:xfrm>
              <a:off x="5323114" y="87087"/>
              <a:ext cx="9470572" cy="4449694"/>
            </a:xfrm>
            <a:prstGeom prst="roundRect">
              <a:avLst>
                <a:gd name="adj" fmla="val 4308"/>
              </a:avLst>
            </a:prstGeom>
            <a:gradFill flip="none" rotWithShape="1">
              <a:gsLst>
                <a:gs pos="0">
                  <a:srgbClr val="B80000"/>
                </a:gs>
                <a:gs pos="100000">
                  <a:srgbClr val="780000"/>
                </a:gs>
              </a:gsLst>
              <a:lin ang="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0" name="Retângulo: Cantos Arredondados 69">
              <a:extLst>
                <a:ext uri="{FF2B5EF4-FFF2-40B4-BE49-F238E27FC236}">
                  <a16:creationId xmlns:a16="http://schemas.microsoft.com/office/drawing/2014/main" id="{4AD6D62F-19FB-210D-A9DF-CE10BBD01314}"/>
                </a:ext>
              </a:extLst>
            </xdr:cNvPr>
            <xdr:cNvSpPr/>
          </xdr:nvSpPr>
          <xdr:spPr>
            <a:xfrm>
              <a:off x="5320553" y="72255"/>
              <a:ext cx="9473454" cy="528380"/>
            </a:xfrm>
            <a:prstGeom prst="roundRect">
              <a:avLst>
                <a:gd name="adj" fmla="val 8136"/>
              </a:avLst>
            </a:prstGeom>
            <a:solidFill>
              <a:srgbClr val="78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71" name="Retângulo 70">
              <a:extLst>
                <a:ext uri="{FF2B5EF4-FFF2-40B4-BE49-F238E27FC236}">
                  <a16:creationId xmlns:a16="http://schemas.microsoft.com/office/drawing/2014/main" id="{650E68DE-22AE-FA3B-EB83-A0258158D675}"/>
                </a:ext>
              </a:extLst>
            </xdr:cNvPr>
            <xdr:cNvSpPr/>
          </xdr:nvSpPr>
          <xdr:spPr>
            <a:xfrm>
              <a:off x="5320553" y="513705"/>
              <a:ext cx="9473453" cy="105754"/>
            </a:xfrm>
            <a:prstGeom prst="rect">
              <a:avLst/>
            </a:prstGeom>
            <a:solidFill>
              <a:srgbClr val="78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graphicFrame macro="">
        <xdr:nvGraphicFramePr>
          <xdr:cNvPr id="67" name="Gráfico 66">
            <a:extLst>
              <a:ext uri="{FF2B5EF4-FFF2-40B4-BE49-F238E27FC236}">
                <a16:creationId xmlns:a16="http://schemas.microsoft.com/office/drawing/2014/main" id="{D19724EF-2576-64B5-3374-A90648CAA9B5}"/>
              </a:ext>
            </a:extLst>
          </xdr:cNvPr>
          <xdr:cNvGraphicFramePr/>
        </xdr:nvGraphicFramePr>
        <xdr:xfrm>
          <a:off x="2801471" y="4499641"/>
          <a:ext cx="3751729" cy="241919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textos!M15">
        <xdr:nvSpPr>
          <xdr:cNvPr id="68" name="CaixaDeTexto 67">
            <a:extLst>
              <a:ext uri="{FF2B5EF4-FFF2-40B4-BE49-F238E27FC236}">
                <a16:creationId xmlns:a16="http://schemas.microsoft.com/office/drawing/2014/main" id="{7EAC4EDA-C0F5-1698-8C4F-6D9D5C648001}"/>
              </a:ext>
            </a:extLst>
          </xdr:cNvPr>
          <xdr:cNvSpPr txBox="1"/>
        </xdr:nvSpPr>
        <xdr:spPr>
          <a:xfrm>
            <a:off x="2786743" y="4108101"/>
            <a:ext cx="3755571" cy="3449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fld id="{1193876C-549E-47EC-B404-93D022D83B49}" type="TxLink">
              <a:rPr lang="en-US" sz="1600" b="1" i="0" u="none" strike="noStrike">
                <a:solidFill>
                  <a:srgbClr val="FFFFFF"/>
                </a:solidFill>
                <a:latin typeface="Montserrat"/>
              </a:rPr>
              <a:pPr algn="ctr"/>
              <a:t>Potência FV (kW)</a:t>
            </a:fld>
            <a:endParaRPr lang="pt-BR" sz="1600" b="1">
              <a:solidFill>
                <a:schemeClr val="bg1"/>
              </a:solidFill>
              <a:latin typeface="Montserrat" panose="00000500000000000000" pitchFamily="2" charset="0"/>
            </a:endParaRPr>
          </a:p>
        </xdr:txBody>
      </xdr:sp>
    </xdr:grpSp>
    <xdr:clientData/>
  </xdr:twoCellAnchor>
  <xdr:twoCellAnchor>
    <xdr:from>
      <xdr:col>13</xdr:col>
      <xdr:colOff>40351</xdr:colOff>
      <xdr:row>3</xdr:row>
      <xdr:rowOff>534</xdr:rowOff>
    </xdr:from>
    <xdr:to>
      <xdr:col>23</xdr:col>
      <xdr:colOff>497974</xdr:colOff>
      <xdr:row>9</xdr:row>
      <xdr:rowOff>41528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31395633-C308-EBC7-3AB8-3D1AE4FD71F1}"/>
            </a:ext>
          </a:extLst>
        </xdr:cNvPr>
        <xdr:cNvGrpSpPr/>
      </xdr:nvGrpSpPr>
      <xdr:grpSpPr>
        <a:xfrm>
          <a:off x="7965151" y="538416"/>
          <a:ext cx="6553623" cy="1116759"/>
          <a:chOff x="7906880" y="572034"/>
          <a:chExt cx="4795200" cy="1183994"/>
        </a:xfrm>
      </xdr:grpSpPr>
      <xdr:grpSp>
        <xdr:nvGrpSpPr>
          <xdr:cNvPr id="81" name="Agrupar 80">
            <a:extLst>
              <a:ext uri="{FF2B5EF4-FFF2-40B4-BE49-F238E27FC236}">
                <a16:creationId xmlns:a16="http://schemas.microsoft.com/office/drawing/2014/main" id="{41198D83-A7E8-3F5D-D620-BA229FA19FEB}"/>
              </a:ext>
            </a:extLst>
          </xdr:cNvPr>
          <xdr:cNvGrpSpPr/>
        </xdr:nvGrpSpPr>
        <xdr:grpSpPr>
          <a:xfrm>
            <a:off x="7906880" y="572034"/>
            <a:ext cx="4795200" cy="1183994"/>
            <a:chOff x="7906880" y="784411"/>
            <a:chExt cx="4795200" cy="1195200"/>
          </a:xfrm>
        </xdr:grpSpPr>
        <xdr:grpSp>
          <xdr:nvGrpSpPr>
            <xdr:cNvPr id="31" name="Agrupar 30">
              <a:extLst>
                <a:ext uri="{FF2B5EF4-FFF2-40B4-BE49-F238E27FC236}">
                  <a16:creationId xmlns:a16="http://schemas.microsoft.com/office/drawing/2014/main" id="{E718468F-7E00-5EF2-A839-ABE3D53E40A7}"/>
                </a:ext>
              </a:extLst>
            </xdr:cNvPr>
            <xdr:cNvGrpSpPr/>
          </xdr:nvGrpSpPr>
          <xdr:grpSpPr>
            <a:xfrm>
              <a:off x="7906880" y="784411"/>
              <a:ext cx="4795200" cy="1195200"/>
              <a:chOff x="2503714" y="136070"/>
              <a:chExt cx="4762500" cy="1664175"/>
            </a:xfrm>
          </xdr:grpSpPr>
          <xdr:sp macro="" textlink="">
            <xdr:nvSpPr>
              <xdr:cNvPr id="57" name="Retângulo: Cantos Arredondados 56">
                <a:extLst>
                  <a:ext uri="{FF2B5EF4-FFF2-40B4-BE49-F238E27FC236}">
                    <a16:creationId xmlns:a16="http://schemas.microsoft.com/office/drawing/2014/main" id="{BE8715F3-7C9B-54DC-961B-CBAE041D7F31}"/>
                  </a:ext>
                </a:extLst>
              </xdr:cNvPr>
              <xdr:cNvSpPr/>
            </xdr:nvSpPr>
            <xdr:spPr>
              <a:xfrm>
                <a:off x="2503714" y="136070"/>
                <a:ext cx="4762500" cy="1664175"/>
              </a:xfrm>
              <a:prstGeom prst="roundRect">
                <a:avLst/>
              </a:prstGeom>
              <a:solidFill>
                <a:srgbClr val="780000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textos!C6">
            <xdr:nvSpPr>
              <xdr:cNvPr id="80" name="CaixaDeTexto 79">
                <a:extLst>
                  <a:ext uri="{FF2B5EF4-FFF2-40B4-BE49-F238E27FC236}">
                    <a16:creationId xmlns:a16="http://schemas.microsoft.com/office/drawing/2014/main" id="{BF3C7F10-5E93-4180-C05D-843088AC78A6}"/>
                  </a:ext>
                </a:extLst>
              </xdr:cNvPr>
              <xdr:cNvSpPr txBox="1"/>
            </xdr:nvSpPr>
            <xdr:spPr>
              <a:xfrm>
                <a:off x="2546800" y="147837"/>
                <a:ext cx="4653643" cy="111842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endParaRPr lang="pt-BR" sz="1400">
                  <a:solidFill>
                    <a:schemeClr val="bg1"/>
                  </a:solidFill>
                  <a:latin typeface="Tw Cen MT" panose="020B0602020104020603" pitchFamily="34" charset="0"/>
                </a:endParaRPr>
              </a:p>
            </xdr:txBody>
          </xdr:sp>
        </xdr:grpSp>
        <mc:AlternateContent xmlns:mc="http://schemas.openxmlformats.org/markup-compatibility/2006" xmlns:a14="http://schemas.microsoft.com/office/drawing/2010/main">
          <mc:Choice Requires="a14">
            <xdr:graphicFrame macro="">
              <xdr:nvGraphicFramePr>
                <xdr:cNvPr id="17" name="Variável">
                  <a:extLst>
                    <a:ext uri="{FF2B5EF4-FFF2-40B4-BE49-F238E27FC236}">
                      <a16:creationId xmlns:a16="http://schemas.microsoft.com/office/drawing/2014/main" id="{866576A1-C0D9-4D6F-A73D-C5A3F9668BF5}"/>
                    </a:ext>
                  </a:extLst>
                </xdr:cNvPr>
                <xdr:cNvGraphicFramePr/>
              </xdr:nvGraphicFramePr>
              <xdr:xfrm>
                <a:off x="7984863" y="1189690"/>
                <a:ext cx="4639234" cy="692363"/>
              </xdr:xfrm>
              <a:graphic>
                <a:graphicData uri="http://schemas.microsoft.com/office/drawing/2010/slicer">
                  <sle:slicer xmlns:sle="http://schemas.microsoft.com/office/drawing/2010/slicer" name="Variável"/>
                </a:graphicData>
              </a:graphic>
            </xdr:graphicFrame>
          </mc:Choice>
          <mc:Fallback xmlns="">
            <xdr:sp macro="" textlink="">
              <xdr:nvSpPr>
                <xdr:cNvPr id="0" name=""/>
                <xdr:cNvSpPr>
                  <a:spLocks noTextEdit="1"/>
                </xdr:cNvSpPr>
              </xdr:nvSpPr>
              <xdr:spPr>
                <a:xfrm>
                  <a:off x="8012731" y="973513"/>
                  <a:ext cx="6297098" cy="685872"/>
                </a:xfrm>
                <a:prstGeom prst="rect">
                  <a:avLst/>
                </a:prstGeom>
                <a:solidFill>
                  <a:prstClr val="white"/>
                </a:solidFill>
                <a:ln w="1">
                  <a:solidFill>
                    <a:prstClr val="green"/>
                  </a:solidFill>
                </a:ln>
              </xdr:spPr>
              <xdr:txBody>
                <a:bodyPr vertOverflow="clip" horzOverflow="clip"/>
                <a:lstStyle/>
                <a:p>
                  <a:r>
                    <a:rPr lang="pt-BR" sz="1100"/>
    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    </a:r>
                </a:p>
              </xdr:txBody>
            </xdr:sp>
          </mc:Fallback>
        </mc:AlternateContent>
      </xdr:grpSp>
      <xdr:sp macro="" textlink="">
        <xdr:nvSpPr>
          <xdr:cNvPr id="85" name="CaixaDeTexto 84">
            <a:extLst>
              <a:ext uri="{FF2B5EF4-FFF2-40B4-BE49-F238E27FC236}">
                <a16:creationId xmlns:a16="http://schemas.microsoft.com/office/drawing/2014/main" id="{9A2DCF73-749B-441D-A690-B8667484F3FC}"/>
              </a:ext>
            </a:extLst>
          </xdr:cNvPr>
          <xdr:cNvSpPr txBox="1"/>
        </xdr:nvSpPr>
        <xdr:spPr>
          <a:xfrm>
            <a:off x="8053218" y="598174"/>
            <a:ext cx="4502524" cy="32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2000" b="1" i="0" u="none" strike="noStrike">
                <a:solidFill>
                  <a:srgbClr val="FFFFFF"/>
                </a:solidFill>
                <a:latin typeface="Montserrat"/>
              </a:rPr>
              <a:t>Variáveis do</a:t>
            </a:r>
            <a:r>
              <a:rPr lang="en-US" sz="2000" b="1" i="0" u="none" strike="noStrike" baseline="0">
                <a:solidFill>
                  <a:srgbClr val="FFFFFF"/>
                </a:solidFill>
                <a:latin typeface="Montserrat"/>
              </a:rPr>
              <a:t> sistema FV</a:t>
            </a:r>
            <a:endParaRPr lang="en-US" sz="2000" b="1" i="0" u="none" strike="noStrike">
              <a:solidFill>
                <a:srgbClr val="FFFFFF"/>
              </a:solidFill>
              <a:latin typeface="Montserrat"/>
            </a:endParaRPr>
          </a:p>
        </xdr:txBody>
      </xdr:sp>
    </xdr:grpSp>
    <xdr:clientData/>
  </xdr:twoCellAnchor>
  <xdr:twoCellAnchor>
    <xdr:from>
      <xdr:col>0</xdr:col>
      <xdr:colOff>235526</xdr:colOff>
      <xdr:row>1</xdr:row>
      <xdr:rowOff>78440</xdr:rowOff>
    </xdr:from>
    <xdr:to>
      <xdr:col>3</xdr:col>
      <xdr:colOff>336379</xdr:colOff>
      <xdr:row>3</xdr:row>
      <xdr:rowOff>168087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7D118308-76FD-3E3E-F413-C348563CF23D}"/>
            </a:ext>
          </a:extLst>
        </xdr:cNvPr>
        <xdr:cNvGrpSpPr/>
      </xdr:nvGrpSpPr>
      <xdr:grpSpPr>
        <a:xfrm>
          <a:off x="235526" y="257734"/>
          <a:ext cx="1929653" cy="448235"/>
          <a:chOff x="224117" y="268941"/>
          <a:chExt cx="1916206" cy="470647"/>
        </a:xfrm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EF7EE99B-4476-31A1-4B9D-F6BCBB28B52E}"/>
              </a:ext>
            </a:extLst>
          </xdr:cNvPr>
          <xdr:cNvSpPr/>
        </xdr:nvSpPr>
        <xdr:spPr>
          <a:xfrm>
            <a:off x="224117" y="268941"/>
            <a:ext cx="1916206" cy="470647"/>
          </a:xfrm>
          <a:prstGeom prst="roundRect">
            <a:avLst/>
          </a:prstGeom>
          <a:solidFill>
            <a:sysClr val="window" lastClr="FFFF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6637AF9-8899-EAD1-EF4A-DDA984D38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6751" y="310145"/>
            <a:ext cx="1770938" cy="388238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1083319</xdr:colOff>
      <xdr:row>1</xdr:row>
      <xdr:rowOff>14172</xdr:rowOff>
    </xdr:from>
    <xdr:to>
      <xdr:col>2</xdr:col>
      <xdr:colOff>4257692</xdr:colOff>
      <xdr:row>2</xdr:row>
      <xdr:rowOff>352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0428" y="204672"/>
          <a:ext cx="3174373" cy="2671039"/>
        </a:xfrm>
        <a:prstGeom prst="rect">
          <a:avLst/>
        </a:prstGeom>
      </xdr:spPr>
    </xdr:pic>
    <xdr:clientData/>
  </xdr:twoCellAnchor>
  <xdr:twoCellAnchor editAs="oneCell">
    <xdr:from>
      <xdr:col>2</xdr:col>
      <xdr:colOff>14652</xdr:colOff>
      <xdr:row>4</xdr:row>
      <xdr:rowOff>83759</xdr:rowOff>
    </xdr:from>
    <xdr:to>
      <xdr:col>2</xdr:col>
      <xdr:colOff>5310188</xdr:colOff>
      <xdr:row>4</xdr:row>
      <xdr:rowOff>2613689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51761" y="2959118"/>
          <a:ext cx="5295536" cy="2529930"/>
        </a:xfrm>
        <a:prstGeom prst="rect">
          <a:avLst/>
        </a:prstGeom>
      </xdr:spPr>
    </xdr:pic>
    <xdr:clientData/>
  </xdr:twoCellAnchor>
  <xdr:twoCellAnchor editAs="oneCell">
    <xdr:from>
      <xdr:col>2</xdr:col>
      <xdr:colOff>4829570</xdr:colOff>
      <xdr:row>4</xdr:row>
      <xdr:rowOff>1399759</xdr:rowOff>
    </xdr:from>
    <xdr:to>
      <xdr:col>2</xdr:col>
      <xdr:colOff>5050355</xdr:colOff>
      <xdr:row>4</xdr:row>
      <xdr:rowOff>1546806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E9847F53-A25E-45DA-A650-CF369446A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9527" y="9640955"/>
          <a:ext cx="220785" cy="147047"/>
        </a:xfrm>
        <a:prstGeom prst="rect">
          <a:avLst/>
        </a:prstGeom>
      </xdr:spPr>
    </xdr:pic>
    <xdr:clientData/>
  </xdr:twoCellAnchor>
  <xdr:oneCellAnchor>
    <xdr:from>
      <xdr:col>2</xdr:col>
      <xdr:colOff>1083319</xdr:colOff>
      <xdr:row>2</xdr:row>
      <xdr:rowOff>14172</xdr:rowOff>
    </xdr:from>
    <xdr:ext cx="3174373" cy="2675592"/>
    <xdr:pic>
      <xdr:nvPicPr>
        <xdr:cNvPr id="8" name="Imagem 7">
          <a:extLst>
            <a:ext uri="{FF2B5EF4-FFF2-40B4-BE49-F238E27FC236}">
              <a16:creationId xmlns:a16="http://schemas.microsoft.com/office/drawing/2014/main" id="{518D976D-247E-46AC-B459-E9666F4D4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30584" y="204672"/>
          <a:ext cx="3174373" cy="2675592"/>
        </a:xfrm>
        <a:prstGeom prst="rect">
          <a:avLst/>
        </a:prstGeom>
      </xdr:spPr>
    </xdr:pic>
    <xdr:clientData/>
  </xdr:oneCellAnchor>
  <xdr:oneCellAnchor>
    <xdr:from>
      <xdr:col>2</xdr:col>
      <xdr:colOff>2332472</xdr:colOff>
      <xdr:row>2</xdr:row>
      <xdr:rowOff>2017059</xdr:rowOff>
    </xdr:from>
    <xdr:ext cx="688965" cy="458862"/>
    <xdr:pic>
      <xdr:nvPicPr>
        <xdr:cNvPr id="10" name="Imagem 9">
          <a:extLst>
            <a:ext uri="{FF2B5EF4-FFF2-40B4-BE49-F238E27FC236}">
              <a16:creationId xmlns:a16="http://schemas.microsoft.com/office/drawing/2014/main" id="{80DF3AA5-E47D-4252-99DF-2A982712A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79737" y="2207559"/>
          <a:ext cx="688965" cy="458862"/>
        </a:xfrm>
        <a:prstGeom prst="rect">
          <a:avLst/>
        </a:prstGeom>
      </xdr:spPr>
    </xdr:pic>
    <xdr:clientData/>
  </xdr:oneCellAnchor>
  <xdr:oneCellAnchor>
    <xdr:from>
      <xdr:col>2</xdr:col>
      <xdr:colOff>14652</xdr:colOff>
      <xdr:row>3</xdr:row>
      <xdr:rowOff>83759</xdr:rowOff>
    </xdr:from>
    <xdr:ext cx="5295536" cy="2529930"/>
    <xdr:pic>
      <xdr:nvPicPr>
        <xdr:cNvPr id="11" name="Imagem 10">
          <a:extLst>
            <a:ext uri="{FF2B5EF4-FFF2-40B4-BE49-F238E27FC236}">
              <a16:creationId xmlns:a16="http://schemas.microsoft.com/office/drawing/2014/main" id="{F58AE540-EB74-43D6-B913-F45D45484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917" y="8342494"/>
          <a:ext cx="5295536" cy="252993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337457</xdr:colOff>
      <xdr:row>33</xdr:row>
      <xdr:rowOff>106136</xdr:rowOff>
    </xdr:from>
    <xdr:to>
      <xdr:col>9</xdr:col>
      <xdr:colOff>819150</xdr:colOff>
      <xdr:row>46</xdr:row>
      <xdr:rowOff>153761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Cenário">
              <a:extLst>
                <a:ext uri="{FF2B5EF4-FFF2-40B4-BE49-F238E27FC236}">
                  <a16:creationId xmlns:a16="http://schemas.microsoft.com/office/drawing/2014/main" id="{049E8068-A7CC-D525-368F-70AB2E89D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nári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005707" y="639263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15240</xdr:colOff>
      <xdr:row>28</xdr:row>
      <xdr:rowOff>20091</xdr:rowOff>
    </xdr:from>
    <xdr:to>
      <xdr:col>10</xdr:col>
      <xdr:colOff>652549</xdr:colOff>
      <xdr:row>33</xdr:row>
      <xdr:rowOff>13856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limentador">
              <a:extLst>
                <a:ext uri="{FF2B5EF4-FFF2-40B4-BE49-F238E27FC236}">
                  <a16:creationId xmlns:a16="http://schemas.microsoft.com/office/drawing/2014/main" id="{5EE71193-9230-F6AB-CEA2-566446CAB2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imentad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17676" y="5063146"/>
              <a:ext cx="1828800" cy="89431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19397</xdr:colOff>
      <xdr:row>59</xdr:row>
      <xdr:rowOff>11778</xdr:rowOff>
    </xdr:from>
    <xdr:to>
      <xdr:col>10</xdr:col>
      <xdr:colOff>656706</xdr:colOff>
      <xdr:row>64</xdr:row>
      <xdr:rowOff>13856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limentador 2">
              <a:extLst>
                <a:ext uri="{FF2B5EF4-FFF2-40B4-BE49-F238E27FC236}">
                  <a16:creationId xmlns:a16="http://schemas.microsoft.com/office/drawing/2014/main" id="{EAAA6933-3402-A618-DED4-97E790B800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limentador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21833" y="10638214"/>
              <a:ext cx="1828800" cy="9026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Vari&#225;veis%20FV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Vari&#225;veis%20FV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cenario%20bas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cenario%2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cenario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cenario%203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cenario%20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cen_13_bus/cenario%205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cenario%20base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cenario%20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cenario%202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cenario%20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cenario%204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cen_34_bus/cenario%20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Irradiância Cenário 1 (pu/m²)</v>
          </cell>
          <cell r="C1" t="str">
            <v>Potência Cenário 1 (kW)</v>
          </cell>
          <cell r="D1" t="str">
            <v>Fator de temperatura Cenário 1</v>
          </cell>
          <cell r="E1" t="str">
            <v>Eficiência Cenário 1</v>
          </cell>
          <cell r="F1" t="str">
            <v>Irradiância Cenário 2 (pu/m²)</v>
          </cell>
          <cell r="G1" t="str">
            <v>Potência Cenário 2 (kW)</v>
          </cell>
          <cell r="H1" t="str">
            <v>Fator de temperatura Cenário 2</v>
          </cell>
          <cell r="I1" t="str">
            <v>Eficiência Cenário 2</v>
          </cell>
          <cell r="J1" t="str">
            <v>Irradiância Cenário 3 (pu/m²)</v>
          </cell>
          <cell r="K1" t="str">
            <v>Potência Cenário 3 (kW)</v>
          </cell>
          <cell r="L1" t="str">
            <v>Fator de temperatura Cenário 3</v>
          </cell>
          <cell r="M1" t="str">
            <v>Eficiência Cenário 3</v>
          </cell>
          <cell r="N1" t="str">
            <v>Irradiância Cenário 4 (pu/m²)</v>
          </cell>
          <cell r="O1" t="str">
            <v>Potência Cenário 4 (kW)</v>
          </cell>
          <cell r="P1" t="str">
            <v>Fator de temperatura Cenário 4</v>
          </cell>
          <cell r="Q1" t="str">
            <v>Eficiência Cenário 4</v>
          </cell>
          <cell r="R1" t="str">
            <v>Irradiância Cenário 5 (pu/m²)</v>
          </cell>
          <cell r="S1" t="str">
            <v>Potência Cenário 5 (kW)</v>
          </cell>
          <cell r="T1" t="str">
            <v>Fator de temperatura Cenário 5</v>
          </cell>
          <cell r="U1" t="str">
            <v>Eficiência Cenário 5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1</v>
          </cell>
          <cell r="E2">
            <v>1</v>
          </cell>
          <cell r="F2">
            <v>0</v>
          </cell>
          <cell r="G2">
            <v>0</v>
          </cell>
          <cell r="H2">
            <v>1</v>
          </cell>
          <cell r="I2">
            <v>1</v>
          </cell>
          <cell r="J2">
            <v>0</v>
          </cell>
          <cell r="K2">
            <v>0</v>
          </cell>
          <cell r="L2">
            <v>1</v>
          </cell>
          <cell r="M2">
            <v>1</v>
          </cell>
          <cell r="N2">
            <v>0</v>
          </cell>
          <cell r="O2">
            <v>0</v>
          </cell>
          <cell r="P2">
            <v>1</v>
          </cell>
          <cell r="Q2">
            <v>1</v>
          </cell>
          <cell r="R2">
            <v>0</v>
          </cell>
          <cell r="S2">
            <v>0</v>
          </cell>
          <cell r="T2">
            <v>1</v>
          </cell>
          <cell r="U2">
            <v>1</v>
          </cell>
        </row>
        <row r="3">
          <cell r="A3">
            <v>1</v>
          </cell>
          <cell r="B3">
            <v>0</v>
          </cell>
          <cell r="C3">
            <v>0</v>
          </cell>
          <cell r="D3">
            <v>1</v>
          </cell>
          <cell r="E3">
            <v>1</v>
          </cell>
          <cell r="F3">
            <v>0</v>
          </cell>
          <cell r="G3">
            <v>0</v>
          </cell>
          <cell r="H3">
            <v>1</v>
          </cell>
          <cell r="I3">
            <v>1</v>
          </cell>
          <cell r="J3">
            <v>0</v>
          </cell>
          <cell r="K3">
            <v>0</v>
          </cell>
          <cell r="L3">
            <v>1</v>
          </cell>
          <cell r="M3">
            <v>1</v>
          </cell>
          <cell r="N3">
            <v>0</v>
          </cell>
          <cell r="O3">
            <v>0</v>
          </cell>
          <cell r="P3">
            <v>1</v>
          </cell>
          <cell r="Q3">
            <v>1</v>
          </cell>
          <cell r="R3">
            <v>0</v>
          </cell>
          <cell r="S3">
            <v>0</v>
          </cell>
          <cell r="T3">
            <v>1</v>
          </cell>
          <cell r="U3">
            <v>1</v>
          </cell>
        </row>
        <row r="4">
          <cell r="A4">
            <v>2</v>
          </cell>
          <cell r="B4">
            <v>0</v>
          </cell>
          <cell r="C4">
            <v>0</v>
          </cell>
          <cell r="D4">
            <v>1</v>
          </cell>
          <cell r="E4">
            <v>1</v>
          </cell>
          <cell r="F4">
            <v>0</v>
          </cell>
          <cell r="G4">
            <v>0</v>
          </cell>
          <cell r="H4">
            <v>1</v>
          </cell>
          <cell r="I4">
            <v>1</v>
          </cell>
          <cell r="J4">
            <v>0</v>
          </cell>
          <cell r="K4">
            <v>0</v>
          </cell>
          <cell r="L4">
            <v>1</v>
          </cell>
          <cell r="M4">
            <v>1</v>
          </cell>
          <cell r="N4">
            <v>0</v>
          </cell>
          <cell r="O4">
            <v>0</v>
          </cell>
          <cell r="P4">
            <v>1</v>
          </cell>
          <cell r="Q4">
            <v>1</v>
          </cell>
          <cell r="R4">
            <v>0</v>
          </cell>
          <cell r="S4">
            <v>0</v>
          </cell>
          <cell r="T4">
            <v>1</v>
          </cell>
          <cell r="U4">
            <v>1</v>
          </cell>
        </row>
        <row r="5">
          <cell r="A5">
            <v>3</v>
          </cell>
          <cell r="B5">
            <v>0</v>
          </cell>
          <cell r="C5">
            <v>0</v>
          </cell>
          <cell r="D5">
            <v>1</v>
          </cell>
          <cell r="E5">
            <v>1</v>
          </cell>
          <cell r="F5">
            <v>0</v>
          </cell>
          <cell r="G5">
            <v>0</v>
          </cell>
          <cell r="H5">
            <v>1</v>
          </cell>
          <cell r="I5">
            <v>1</v>
          </cell>
          <cell r="J5">
            <v>0</v>
          </cell>
          <cell r="K5">
            <v>0</v>
          </cell>
          <cell r="L5">
            <v>1</v>
          </cell>
          <cell r="M5">
            <v>1</v>
          </cell>
          <cell r="N5">
            <v>0</v>
          </cell>
          <cell r="O5">
            <v>0</v>
          </cell>
          <cell r="P5">
            <v>1</v>
          </cell>
          <cell r="Q5">
            <v>1</v>
          </cell>
          <cell r="R5">
            <v>0</v>
          </cell>
          <cell r="S5">
            <v>0</v>
          </cell>
          <cell r="T5">
            <v>1</v>
          </cell>
          <cell r="U5">
            <v>1</v>
          </cell>
        </row>
        <row r="6">
          <cell r="A6">
            <v>4</v>
          </cell>
          <cell r="B6">
            <v>0</v>
          </cell>
          <cell r="C6">
            <v>0</v>
          </cell>
          <cell r="D6">
            <v>1</v>
          </cell>
          <cell r="E6">
            <v>1</v>
          </cell>
          <cell r="F6">
            <v>0</v>
          </cell>
          <cell r="G6">
            <v>0</v>
          </cell>
          <cell r="H6">
            <v>1</v>
          </cell>
          <cell r="I6">
            <v>1</v>
          </cell>
          <cell r="J6">
            <v>0</v>
          </cell>
          <cell r="K6">
            <v>0</v>
          </cell>
          <cell r="L6">
            <v>1</v>
          </cell>
          <cell r="M6">
            <v>1</v>
          </cell>
          <cell r="N6">
            <v>0</v>
          </cell>
          <cell r="O6">
            <v>0</v>
          </cell>
          <cell r="P6">
            <v>1</v>
          </cell>
          <cell r="Q6">
            <v>1</v>
          </cell>
          <cell r="R6">
            <v>0</v>
          </cell>
          <cell r="S6">
            <v>0</v>
          </cell>
          <cell r="T6">
            <v>1</v>
          </cell>
          <cell r="U6">
            <v>1</v>
          </cell>
        </row>
        <row r="7">
          <cell r="A7">
            <v>5</v>
          </cell>
          <cell r="B7">
            <v>1.9600000232458111E-2</v>
          </cell>
          <cell r="C7">
            <v>1.470000028610229</v>
          </cell>
          <cell r="D7">
            <v>1</v>
          </cell>
          <cell r="E7">
            <v>1</v>
          </cell>
          <cell r="F7">
            <v>1.9600000232458111E-2</v>
          </cell>
          <cell r="G7">
            <v>9.8000001907348633</v>
          </cell>
          <cell r="H7">
            <v>1</v>
          </cell>
          <cell r="I7">
            <v>0.82065331935882568</v>
          </cell>
          <cell r="J7">
            <v>1.9600000232458111E-2</v>
          </cell>
          <cell r="K7">
            <v>39.200000762939453</v>
          </cell>
          <cell r="L7">
            <v>1</v>
          </cell>
          <cell r="M7">
            <v>0.82261335849761963</v>
          </cell>
          <cell r="N7">
            <v>1.9600000232458111E-2</v>
          </cell>
          <cell r="O7">
            <v>58.799999237060547</v>
          </cell>
          <cell r="P7">
            <v>1</v>
          </cell>
          <cell r="Q7">
            <v>0.82392001152038574</v>
          </cell>
          <cell r="R7">
            <v>1.9600000232458111E-2</v>
          </cell>
          <cell r="S7">
            <v>98</v>
          </cell>
          <cell r="T7">
            <v>1</v>
          </cell>
          <cell r="U7">
            <v>0.82653331756591797</v>
          </cell>
        </row>
        <row r="8">
          <cell r="A8">
            <v>6</v>
          </cell>
          <cell r="B8">
            <v>8.8200002908706665E-2</v>
          </cell>
          <cell r="C8">
            <v>6.6149997711181641</v>
          </cell>
          <cell r="D8">
            <v>1</v>
          </cell>
          <cell r="E8">
            <v>0.82044100761413574</v>
          </cell>
          <cell r="F8">
            <v>8.8200002908706665E-2</v>
          </cell>
          <cell r="G8">
            <v>44.099998474121087</v>
          </cell>
          <cell r="H8">
            <v>1</v>
          </cell>
          <cell r="I8">
            <v>0.82293999195098877</v>
          </cell>
          <cell r="J8">
            <v>8.8200002908706665E-2</v>
          </cell>
          <cell r="K8">
            <v>176.3999938964844</v>
          </cell>
          <cell r="L8">
            <v>1</v>
          </cell>
          <cell r="M8">
            <v>0.8317599892616272</v>
          </cell>
          <cell r="N8">
            <v>8.8200002908706665E-2</v>
          </cell>
          <cell r="O8">
            <v>264.60000610351563</v>
          </cell>
          <cell r="P8">
            <v>1</v>
          </cell>
          <cell r="Q8">
            <v>0.83763998746871948</v>
          </cell>
          <cell r="R8">
            <v>8.8200002908706665E-2</v>
          </cell>
          <cell r="S8">
            <v>441</v>
          </cell>
          <cell r="T8">
            <v>1</v>
          </cell>
          <cell r="U8">
            <v>0.84939998388290405</v>
          </cell>
        </row>
        <row r="9">
          <cell r="A9">
            <v>7</v>
          </cell>
          <cell r="B9">
            <v>0.1666000038385391</v>
          </cell>
          <cell r="C9">
            <v>12.49499988555908</v>
          </cell>
          <cell r="D9">
            <v>1</v>
          </cell>
          <cell r="E9">
            <v>0.82083302736282349</v>
          </cell>
          <cell r="F9">
            <v>0.1666000038385391</v>
          </cell>
          <cell r="G9">
            <v>83.300003051757813</v>
          </cell>
          <cell r="H9">
            <v>1</v>
          </cell>
          <cell r="I9">
            <v>0.82555335760116577</v>
          </cell>
          <cell r="J9">
            <v>0.1666000038385391</v>
          </cell>
          <cell r="K9">
            <v>333.20001220703119</v>
          </cell>
          <cell r="L9">
            <v>1</v>
          </cell>
          <cell r="M9">
            <v>0.84221333265304565</v>
          </cell>
          <cell r="N9">
            <v>0.1666000038385391</v>
          </cell>
          <cell r="O9">
            <v>499.79998779296881</v>
          </cell>
          <cell r="P9">
            <v>1</v>
          </cell>
          <cell r="Q9">
            <v>0.85332000255584717</v>
          </cell>
          <cell r="R9">
            <v>0.1666000038385391</v>
          </cell>
          <cell r="S9">
            <v>833</v>
          </cell>
          <cell r="T9">
            <v>1</v>
          </cell>
          <cell r="U9">
            <v>0.8755333423614502</v>
          </cell>
        </row>
        <row r="10">
          <cell r="A10">
            <v>8</v>
          </cell>
          <cell r="B10">
            <v>0.28420001268386841</v>
          </cell>
          <cell r="C10">
            <v>20.462400436401371</v>
          </cell>
          <cell r="D10">
            <v>0.95999997854232788</v>
          </cell>
          <cell r="E10">
            <v>0.82136416435241699</v>
          </cell>
          <cell r="F10">
            <v>0.28420001268386841</v>
          </cell>
          <cell r="G10">
            <v>136.41600036621091</v>
          </cell>
          <cell r="H10">
            <v>0.95999997854232788</v>
          </cell>
          <cell r="I10">
            <v>0.82909440994262695</v>
          </cell>
          <cell r="J10">
            <v>0.28420001268386841</v>
          </cell>
          <cell r="K10">
            <v>545.66400146484375</v>
          </cell>
          <cell r="L10">
            <v>0.95999997854232788</v>
          </cell>
          <cell r="M10">
            <v>0.85637760162353516</v>
          </cell>
          <cell r="N10">
            <v>0.28420001268386841</v>
          </cell>
          <cell r="O10">
            <v>818.4959716796875</v>
          </cell>
          <cell r="P10">
            <v>0.95999997854232788</v>
          </cell>
          <cell r="Q10">
            <v>0.87456637620925903</v>
          </cell>
          <cell r="R10">
            <v>0.28420001268386841</v>
          </cell>
          <cell r="S10">
            <v>1364.160034179688</v>
          </cell>
          <cell r="T10">
            <v>0.95999997854232788</v>
          </cell>
          <cell r="U10">
            <v>0.90410399436950684</v>
          </cell>
        </row>
        <row r="11">
          <cell r="A11">
            <v>9</v>
          </cell>
          <cell r="B11">
            <v>0.50959998369216919</v>
          </cell>
          <cell r="C11">
            <v>35.926799774169922</v>
          </cell>
          <cell r="D11">
            <v>0.93999999761581421</v>
          </cell>
          <cell r="E11">
            <v>0.82239514589309692</v>
          </cell>
          <cell r="F11">
            <v>0.50959998369216919</v>
          </cell>
          <cell r="G11">
            <v>239.5119934082031</v>
          </cell>
          <cell r="H11">
            <v>0.93999999761581421</v>
          </cell>
          <cell r="I11">
            <v>0.83596748113632202</v>
          </cell>
          <cell r="J11">
            <v>0.50959998369216919</v>
          </cell>
          <cell r="K11">
            <v>958.0479736328125</v>
          </cell>
          <cell r="L11">
            <v>0.93999999761581421</v>
          </cell>
          <cell r="M11">
            <v>0.88386988639831543</v>
          </cell>
          <cell r="N11">
            <v>0.50959998369216919</v>
          </cell>
          <cell r="O11">
            <v>1437.072021484375</v>
          </cell>
          <cell r="P11">
            <v>0.93999999761581421</v>
          </cell>
          <cell r="Q11">
            <v>0.90592682361602783</v>
          </cell>
          <cell r="R11">
            <v>0.50959998369216919</v>
          </cell>
          <cell r="S11">
            <v>2395.1201171875</v>
          </cell>
          <cell r="T11">
            <v>0.93999999761581421</v>
          </cell>
          <cell r="U11">
            <v>0.92987799644470215</v>
          </cell>
        </row>
        <row r="12">
          <cell r="A12">
            <v>10</v>
          </cell>
          <cell r="B12">
            <v>0.73500001430511475</v>
          </cell>
          <cell r="C12">
            <v>50.715000152587891</v>
          </cell>
          <cell r="D12">
            <v>0.92000001668930054</v>
          </cell>
          <cell r="E12">
            <v>0.82338100671768188</v>
          </cell>
          <cell r="F12">
            <v>0.73500001430511475</v>
          </cell>
          <cell r="G12">
            <v>338.10000610351563</v>
          </cell>
          <cell r="H12">
            <v>0.92000001668930054</v>
          </cell>
          <cell r="I12">
            <v>0.84254002571105957</v>
          </cell>
          <cell r="J12">
            <v>0.73500001430511475</v>
          </cell>
          <cell r="K12">
            <v>1352.400024414062</v>
          </cell>
          <cell r="L12">
            <v>0.92000001668930054</v>
          </cell>
          <cell r="M12">
            <v>0.90381002426147461</v>
          </cell>
          <cell r="N12">
            <v>0.73500001430511475</v>
          </cell>
          <cell r="O12">
            <v>2028.599975585938</v>
          </cell>
          <cell r="P12">
            <v>0.92000001668930054</v>
          </cell>
          <cell r="Q12">
            <v>0.92071497440338135</v>
          </cell>
          <cell r="R12">
            <v>0.73500001430511475</v>
          </cell>
          <cell r="S12">
            <v>3381</v>
          </cell>
          <cell r="T12">
            <v>0.92000001668930054</v>
          </cell>
          <cell r="U12">
            <v>0.94090002775192261</v>
          </cell>
        </row>
        <row r="13">
          <cell r="A13">
            <v>11</v>
          </cell>
          <cell r="B13">
            <v>0.90160000324249268</v>
          </cell>
          <cell r="C13">
            <v>60.858001708984382</v>
          </cell>
          <cell r="D13">
            <v>0.89999997615814209</v>
          </cell>
          <cell r="E13">
            <v>0.82405722141265869</v>
          </cell>
          <cell r="F13">
            <v>0.90160000324249268</v>
          </cell>
          <cell r="G13">
            <v>405.72000122070313</v>
          </cell>
          <cell r="H13">
            <v>0.89999997615814209</v>
          </cell>
          <cell r="I13">
            <v>0.84704798460006714</v>
          </cell>
          <cell r="J13">
            <v>0.90160000324249268</v>
          </cell>
          <cell r="K13">
            <v>1622.880004882812</v>
          </cell>
          <cell r="L13">
            <v>0.89999997615814209</v>
          </cell>
          <cell r="M13">
            <v>0.91057199239730835</v>
          </cell>
          <cell r="N13">
            <v>0.90160000324249268</v>
          </cell>
          <cell r="O13">
            <v>2434.320068359375</v>
          </cell>
          <cell r="P13">
            <v>0.89999997615814209</v>
          </cell>
          <cell r="Q13">
            <v>0.93038135766983032</v>
          </cell>
          <cell r="R13">
            <v>0.90160000324249268</v>
          </cell>
          <cell r="S13">
            <v>4057.199951171875</v>
          </cell>
          <cell r="T13">
            <v>0.89999997615814209</v>
          </cell>
          <cell r="U13">
            <v>0.94841331243515015</v>
          </cell>
        </row>
        <row r="14">
          <cell r="A14">
            <v>12</v>
          </cell>
          <cell r="B14">
            <v>0.98000001907348633</v>
          </cell>
          <cell r="C14">
            <v>63.209999084472663</v>
          </cell>
          <cell r="D14">
            <v>0.86000001430511475</v>
          </cell>
          <cell r="E14">
            <v>0.82421398162841797</v>
          </cell>
          <cell r="F14">
            <v>0.98000001907348633</v>
          </cell>
          <cell r="G14">
            <v>421.39999389648438</v>
          </cell>
          <cell r="H14">
            <v>0.86000001430511475</v>
          </cell>
          <cell r="I14">
            <v>0.84809333086013794</v>
          </cell>
          <cell r="J14">
            <v>0.98000001907348633</v>
          </cell>
          <cell r="K14">
            <v>1685.599975585938</v>
          </cell>
          <cell r="L14">
            <v>0.86000001430511475</v>
          </cell>
          <cell r="M14">
            <v>0.91214001178741455</v>
          </cell>
          <cell r="N14">
            <v>0.98000001907348633</v>
          </cell>
          <cell r="O14">
            <v>2528.39990234375</v>
          </cell>
          <cell r="P14">
            <v>0.86000001430511475</v>
          </cell>
          <cell r="Q14">
            <v>0.93142664432525635</v>
          </cell>
          <cell r="R14">
            <v>0.98000001907348633</v>
          </cell>
          <cell r="S14">
            <v>4214</v>
          </cell>
          <cell r="T14">
            <v>0.86000001430511475</v>
          </cell>
          <cell r="U14">
            <v>0.95015555620193481</v>
          </cell>
        </row>
        <row r="15">
          <cell r="A15">
            <v>13</v>
          </cell>
          <cell r="B15">
            <v>0.9309999942779541</v>
          </cell>
          <cell r="C15">
            <v>60.04949951171875</v>
          </cell>
          <cell r="D15">
            <v>0.86000001430511475</v>
          </cell>
          <cell r="E15">
            <v>0.82400327920913696</v>
          </cell>
          <cell r="F15">
            <v>0.9309999942779541</v>
          </cell>
          <cell r="G15">
            <v>400.32998657226563</v>
          </cell>
          <cell r="H15">
            <v>0.86000001430511475</v>
          </cell>
          <cell r="I15">
            <v>0.84668868780136108</v>
          </cell>
          <cell r="J15">
            <v>0.9309999942779541</v>
          </cell>
          <cell r="K15">
            <v>1601.319946289062</v>
          </cell>
          <cell r="L15">
            <v>0.86000001430511475</v>
          </cell>
          <cell r="M15">
            <v>0.91003298759460449</v>
          </cell>
          <cell r="N15">
            <v>0.9309999942779541</v>
          </cell>
          <cell r="O15">
            <v>2401.97998046875</v>
          </cell>
          <cell r="P15">
            <v>0.86000001430511475</v>
          </cell>
          <cell r="Q15">
            <v>0.93002200126647949</v>
          </cell>
          <cell r="R15">
            <v>0.9309999942779541</v>
          </cell>
          <cell r="S15">
            <v>4003.300048828125</v>
          </cell>
          <cell r="T15">
            <v>0.86000001430511475</v>
          </cell>
          <cell r="U15">
            <v>0.9478144645690918</v>
          </cell>
        </row>
        <row r="16">
          <cell r="A16">
            <v>14</v>
          </cell>
          <cell r="B16">
            <v>0.7839999794960022</v>
          </cell>
          <cell r="C16">
            <v>51.743999481201172</v>
          </cell>
          <cell r="D16">
            <v>0.87999999523162842</v>
          </cell>
          <cell r="E16">
            <v>0.82344961166381836</v>
          </cell>
          <cell r="F16">
            <v>0.7839999794960022</v>
          </cell>
          <cell r="G16">
            <v>344.95999145507813</v>
          </cell>
          <cell r="H16">
            <v>0.87999999523162842</v>
          </cell>
          <cell r="I16">
            <v>0.84299731254577637</v>
          </cell>
          <cell r="J16">
            <v>0.7839999794960022</v>
          </cell>
          <cell r="K16">
            <v>1379.839965820312</v>
          </cell>
          <cell r="L16">
            <v>0.87999999523162842</v>
          </cell>
          <cell r="M16">
            <v>0.90449601411819458</v>
          </cell>
          <cell r="N16">
            <v>0.7839999794960022</v>
          </cell>
          <cell r="O16">
            <v>2069.760009765625</v>
          </cell>
          <cell r="P16">
            <v>0.87999999523162842</v>
          </cell>
          <cell r="Q16">
            <v>0.92174398899078369</v>
          </cell>
          <cell r="R16">
            <v>0.7839999794960022</v>
          </cell>
          <cell r="S16">
            <v>3449.60009765625</v>
          </cell>
          <cell r="T16">
            <v>0.87999999523162842</v>
          </cell>
          <cell r="U16">
            <v>0.9416622519493103</v>
          </cell>
        </row>
        <row r="17">
          <cell r="A17">
            <v>15</v>
          </cell>
          <cell r="B17">
            <v>0.55860000848770142</v>
          </cell>
          <cell r="C17">
            <v>39.381301879882813</v>
          </cell>
          <cell r="D17">
            <v>0.93999999761581421</v>
          </cell>
          <cell r="E17">
            <v>0.82262539863586426</v>
          </cell>
          <cell r="F17">
            <v>0.55860000848770142</v>
          </cell>
          <cell r="G17">
            <v>262.5419921875</v>
          </cell>
          <cell r="H17">
            <v>0.93999999761581421</v>
          </cell>
          <cell r="I17">
            <v>0.83750277757644653</v>
          </cell>
          <cell r="J17">
            <v>0.55860000848770142</v>
          </cell>
          <cell r="K17">
            <v>1050.16796875</v>
          </cell>
          <cell r="L17">
            <v>0.93999999761581421</v>
          </cell>
          <cell r="M17">
            <v>0.89001119136810303</v>
          </cell>
          <cell r="N17">
            <v>0.55860000848770142</v>
          </cell>
          <cell r="O17">
            <v>1575.251953125</v>
          </cell>
          <cell r="P17">
            <v>0.93999999761581421</v>
          </cell>
          <cell r="Q17">
            <v>0.90938127040863037</v>
          </cell>
          <cell r="R17">
            <v>0.55860000848770142</v>
          </cell>
          <cell r="S17">
            <v>2625.419921875</v>
          </cell>
          <cell r="T17">
            <v>0.93999999761581421</v>
          </cell>
          <cell r="U17">
            <v>0.93250465393066406</v>
          </cell>
        </row>
        <row r="18">
          <cell r="A18">
            <v>16</v>
          </cell>
          <cell r="B18">
            <v>0.45080000162124628</v>
          </cell>
          <cell r="C18">
            <v>32.457599639892578</v>
          </cell>
          <cell r="D18">
            <v>0.95999997854232788</v>
          </cell>
          <cell r="E18">
            <v>0.82216382026672363</v>
          </cell>
          <cell r="F18">
            <v>0.45080000162124628</v>
          </cell>
          <cell r="G18">
            <v>216.3840026855469</v>
          </cell>
          <cell r="H18">
            <v>0.95999997854232788</v>
          </cell>
          <cell r="I18">
            <v>0.83442562818527222</v>
          </cell>
          <cell r="J18">
            <v>0.45080000162124628</v>
          </cell>
          <cell r="K18">
            <v>865.5360107421875</v>
          </cell>
          <cell r="L18">
            <v>0.95999997854232788</v>
          </cell>
          <cell r="M18">
            <v>0.87770241498947144</v>
          </cell>
          <cell r="N18">
            <v>0.45080000162124628</v>
          </cell>
          <cell r="O18">
            <v>1298.303955078125</v>
          </cell>
          <cell r="P18">
            <v>0.95999997854232788</v>
          </cell>
          <cell r="Q18">
            <v>0.902457594871521</v>
          </cell>
          <cell r="R18">
            <v>0.45080000162124628</v>
          </cell>
          <cell r="S18">
            <v>2163.840087890625</v>
          </cell>
          <cell r="T18">
            <v>0.95999997854232788</v>
          </cell>
          <cell r="U18">
            <v>0.92409598827362061</v>
          </cell>
        </row>
        <row r="19">
          <cell r="A19">
            <v>17</v>
          </cell>
          <cell r="B19">
            <v>0.2254000008106232</v>
          </cell>
          <cell r="C19">
            <v>16.566900253295898</v>
          </cell>
          <cell r="D19">
            <v>0.98000001907348633</v>
          </cell>
          <cell r="E19">
            <v>0.82110446691513062</v>
          </cell>
          <cell r="F19">
            <v>0.2254000008106232</v>
          </cell>
          <cell r="G19">
            <v>110.4459991455078</v>
          </cell>
          <cell r="H19">
            <v>0.98000001907348633</v>
          </cell>
          <cell r="I19">
            <v>0.82736307382583618</v>
          </cell>
          <cell r="J19">
            <v>0.2254000008106232</v>
          </cell>
          <cell r="K19">
            <v>441.78399658203119</v>
          </cell>
          <cell r="L19">
            <v>0.98000001907348633</v>
          </cell>
          <cell r="M19">
            <v>0.84945225715637207</v>
          </cell>
          <cell r="N19">
            <v>0.2254000008106232</v>
          </cell>
          <cell r="O19">
            <v>662.676025390625</v>
          </cell>
          <cell r="P19">
            <v>0.98000001907348633</v>
          </cell>
          <cell r="Q19">
            <v>0.86417841911315918</v>
          </cell>
          <cell r="R19">
            <v>0.2254000008106232</v>
          </cell>
          <cell r="S19">
            <v>1104.4599609375</v>
          </cell>
          <cell r="T19">
            <v>0.98000001907348633</v>
          </cell>
          <cell r="U19">
            <v>0.89363068342208862</v>
          </cell>
        </row>
        <row r="20">
          <cell r="A20">
            <v>18</v>
          </cell>
          <cell r="B20">
            <v>2.9400000348687168E-2</v>
          </cell>
          <cell r="C20">
            <v>2.2049999237060551</v>
          </cell>
          <cell r="D20">
            <v>1</v>
          </cell>
          <cell r="E20">
            <v>1</v>
          </cell>
          <cell r="F20">
            <v>2.9400000348687168E-2</v>
          </cell>
          <cell r="G20">
            <v>14.69999980926514</v>
          </cell>
          <cell r="H20">
            <v>1</v>
          </cell>
          <cell r="I20">
            <v>0.8209800124168396</v>
          </cell>
          <cell r="J20">
            <v>2.9400000348687168E-2</v>
          </cell>
          <cell r="K20">
            <v>58.799999237060547</v>
          </cell>
          <cell r="L20">
            <v>1</v>
          </cell>
          <cell r="M20">
            <v>0.82392001152038574</v>
          </cell>
          <cell r="N20">
            <v>2.9400000348687168E-2</v>
          </cell>
          <cell r="O20">
            <v>88.199996948242188</v>
          </cell>
          <cell r="P20">
            <v>1</v>
          </cell>
          <cell r="Q20">
            <v>0.82587999105453491</v>
          </cell>
          <cell r="R20">
            <v>2.9400000348687168E-2</v>
          </cell>
          <cell r="S20">
            <v>147</v>
          </cell>
          <cell r="T20">
            <v>1</v>
          </cell>
          <cell r="U20">
            <v>0.82980000972747803</v>
          </cell>
        </row>
        <row r="21">
          <cell r="A21">
            <v>19</v>
          </cell>
          <cell r="B21">
            <v>0</v>
          </cell>
          <cell r="C21">
            <v>0</v>
          </cell>
          <cell r="D21">
            <v>1</v>
          </cell>
          <cell r="E21">
            <v>1</v>
          </cell>
          <cell r="F21">
            <v>0</v>
          </cell>
          <cell r="G21">
            <v>0</v>
          </cell>
          <cell r="H21">
            <v>1</v>
          </cell>
          <cell r="I21">
            <v>1</v>
          </cell>
          <cell r="J21">
            <v>0</v>
          </cell>
          <cell r="K21">
            <v>0</v>
          </cell>
          <cell r="L21">
            <v>1</v>
          </cell>
          <cell r="M21">
            <v>1</v>
          </cell>
          <cell r="N21">
            <v>0</v>
          </cell>
          <cell r="O21">
            <v>0</v>
          </cell>
          <cell r="P21">
            <v>1</v>
          </cell>
          <cell r="Q21">
            <v>1</v>
          </cell>
          <cell r="R21">
            <v>0</v>
          </cell>
          <cell r="S21">
            <v>0</v>
          </cell>
          <cell r="T21">
            <v>1</v>
          </cell>
          <cell r="U21">
            <v>1</v>
          </cell>
        </row>
        <row r="22">
          <cell r="A22">
            <v>20</v>
          </cell>
          <cell r="B22">
            <v>0</v>
          </cell>
          <cell r="C22">
            <v>0</v>
          </cell>
          <cell r="D22">
            <v>1</v>
          </cell>
          <cell r="E22">
            <v>1</v>
          </cell>
          <cell r="F22">
            <v>0</v>
          </cell>
          <cell r="G22">
            <v>0</v>
          </cell>
          <cell r="H22">
            <v>1</v>
          </cell>
          <cell r="I22">
            <v>1</v>
          </cell>
          <cell r="J22">
            <v>0</v>
          </cell>
          <cell r="K22">
            <v>0</v>
          </cell>
          <cell r="L22">
            <v>1</v>
          </cell>
          <cell r="M22">
            <v>1</v>
          </cell>
          <cell r="N22">
            <v>0</v>
          </cell>
          <cell r="O22">
            <v>0</v>
          </cell>
          <cell r="P22">
            <v>1</v>
          </cell>
          <cell r="Q22">
            <v>1</v>
          </cell>
          <cell r="R22">
            <v>0</v>
          </cell>
          <cell r="S22">
            <v>0</v>
          </cell>
          <cell r="T22">
            <v>1</v>
          </cell>
          <cell r="U22">
            <v>1</v>
          </cell>
        </row>
        <row r="23">
          <cell r="A23">
            <v>21</v>
          </cell>
          <cell r="B23">
            <v>0</v>
          </cell>
          <cell r="C23">
            <v>0</v>
          </cell>
          <cell r="D23">
            <v>1</v>
          </cell>
          <cell r="E23">
            <v>1</v>
          </cell>
          <cell r="F23">
            <v>0</v>
          </cell>
          <cell r="G23">
            <v>0</v>
          </cell>
          <cell r="H23">
            <v>1</v>
          </cell>
          <cell r="I23">
            <v>1</v>
          </cell>
          <cell r="J23">
            <v>0</v>
          </cell>
          <cell r="K23">
            <v>0</v>
          </cell>
          <cell r="L23">
            <v>1</v>
          </cell>
          <cell r="M23">
            <v>1</v>
          </cell>
          <cell r="N23">
            <v>0</v>
          </cell>
          <cell r="O23">
            <v>0</v>
          </cell>
          <cell r="P23">
            <v>1</v>
          </cell>
          <cell r="Q23">
            <v>1</v>
          </cell>
          <cell r="R23">
            <v>0</v>
          </cell>
          <cell r="S23">
            <v>0</v>
          </cell>
          <cell r="T23">
            <v>1</v>
          </cell>
          <cell r="U23">
            <v>1</v>
          </cell>
        </row>
        <row r="24">
          <cell r="A24">
            <v>22</v>
          </cell>
          <cell r="B24">
            <v>0</v>
          </cell>
          <cell r="C24">
            <v>0</v>
          </cell>
          <cell r="D24">
            <v>1</v>
          </cell>
          <cell r="E24">
            <v>1</v>
          </cell>
          <cell r="F24">
            <v>0</v>
          </cell>
          <cell r="G24">
            <v>0</v>
          </cell>
          <cell r="H24">
            <v>1</v>
          </cell>
          <cell r="I24">
            <v>1</v>
          </cell>
          <cell r="J24">
            <v>0</v>
          </cell>
          <cell r="K24">
            <v>0</v>
          </cell>
          <cell r="L24">
            <v>1</v>
          </cell>
          <cell r="M24">
            <v>1</v>
          </cell>
          <cell r="N24">
            <v>0</v>
          </cell>
          <cell r="O24">
            <v>0</v>
          </cell>
          <cell r="P24">
            <v>1</v>
          </cell>
          <cell r="Q24">
            <v>1</v>
          </cell>
          <cell r="R24">
            <v>0</v>
          </cell>
          <cell r="S24">
            <v>0</v>
          </cell>
          <cell r="T24">
            <v>1</v>
          </cell>
          <cell r="U24">
            <v>1</v>
          </cell>
        </row>
        <row r="25">
          <cell r="A25">
            <v>23</v>
          </cell>
          <cell r="B25">
            <v>0</v>
          </cell>
          <cell r="C25">
            <v>0</v>
          </cell>
          <cell r="D25">
            <v>1</v>
          </cell>
          <cell r="E25">
            <v>1</v>
          </cell>
          <cell r="F25">
            <v>0</v>
          </cell>
          <cell r="G25">
            <v>0</v>
          </cell>
          <cell r="H25">
            <v>1</v>
          </cell>
          <cell r="I25">
            <v>1</v>
          </cell>
          <cell r="J25">
            <v>0</v>
          </cell>
          <cell r="K25">
            <v>0</v>
          </cell>
          <cell r="L25">
            <v>1</v>
          </cell>
          <cell r="M25">
            <v>1</v>
          </cell>
          <cell r="N25">
            <v>0</v>
          </cell>
          <cell r="O25">
            <v>0</v>
          </cell>
          <cell r="P25">
            <v>1</v>
          </cell>
          <cell r="Q25">
            <v>1</v>
          </cell>
          <cell r="R25">
            <v>0</v>
          </cell>
          <cell r="S25">
            <v>0</v>
          </cell>
          <cell r="T25">
            <v>1</v>
          </cell>
          <cell r="U25">
            <v>1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Irradiância Cenário &lt;function cenario at 0x000002088003AC10&gt; (pu/m²)</v>
          </cell>
          <cell r="C1" t="str">
            <v>Potência Cenário &lt;function cenario at 0x000002088003AC10&gt; (kW)</v>
          </cell>
          <cell r="D1" t="str">
            <v>Fator de temperatura Cenário &lt;function cenario at 0x000002088003AC10&gt;</v>
          </cell>
          <cell r="E1" t="str">
            <v>Eficiência Cenário &lt;function cenario at 0x000002088003AC10&gt;</v>
          </cell>
          <cell r="F1" t="str">
            <v>Irradiância Cenário Base (pu/m²)</v>
          </cell>
          <cell r="G1" t="str">
            <v>Potência Cenário Base (kW)</v>
          </cell>
          <cell r="H1" t="str">
            <v>Fator de temperatura Cenário Base</v>
          </cell>
          <cell r="I1" t="str">
            <v>Eficiência Cenário Base</v>
          </cell>
        </row>
        <row r="2">
          <cell r="A2">
            <v>0</v>
          </cell>
          <cell r="B2">
            <v>0</v>
          </cell>
          <cell r="C2">
            <v>0</v>
          </cell>
          <cell r="D2">
            <v>1</v>
          </cell>
          <cell r="E2">
            <v>1</v>
          </cell>
          <cell r="F2">
            <v>0</v>
          </cell>
          <cell r="G2">
            <v>0</v>
          </cell>
          <cell r="H2">
            <v>0</v>
          </cell>
          <cell r="I2">
            <v>0</v>
          </cell>
        </row>
        <row r="3">
          <cell r="A3">
            <v>1</v>
          </cell>
          <cell r="B3">
            <v>0</v>
          </cell>
          <cell r="C3">
            <v>0</v>
          </cell>
          <cell r="D3">
            <v>1</v>
          </cell>
          <cell r="E3">
            <v>1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</row>
        <row r="4">
          <cell r="A4">
            <v>2</v>
          </cell>
          <cell r="B4">
            <v>0</v>
          </cell>
          <cell r="C4">
            <v>0</v>
          </cell>
          <cell r="D4">
            <v>1</v>
          </cell>
          <cell r="E4">
            <v>1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</row>
        <row r="5">
          <cell r="A5">
            <v>3</v>
          </cell>
          <cell r="B5">
            <v>0</v>
          </cell>
          <cell r="C5">
            <v>0</v>
          </cell>
          <cell r="D5">
            <v>1</v>
          </cell>
          <cell r="E5">
            <v>1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</row>
        <row r="6">
          <cell r="A6">
            <v>4</v>
          </cell>
          <cell r="B6">
            <v>0</v>
          </cell>
          <cell r="C6">
            <v>0</v>
          </cell>
          <cell r="D6">
            <v>1</v>
          </cell>
          <cell r="E6">
            <v>1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</row>
        <row r="7">
          <cell r="A7">
            <v>5</v>
          </cell>
          <cell r="B7">
            <v>1.9600000232458111E-2</v>
          </cell>
          <cell r="C7">
            <v>68.599998474121094</v>
          </cell>
          <cell r="D7">
            <v>1</v>
          </cell>
          <cell r="E7">
            <v>0.8245733380317688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</row>
        <row r="8">
          <cell r="A8">
            <v>6</v>
          </cell>
          <cell r="B8">
            <v>8.8200002908706665E-2</v>
          </cell>
          <cell r="C8">
            <v>308.70001220703119</v>
          </cell>
          <cell r="D8">
            <v>1</v>
          </cell>
          <cell r="E8">
            <v>0.84057998657226563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</row>
        <row r="9">
          <cell r="A9">
            <v>7</v>
          </cell>
          <cell r="B9">
            <v>0.1666000038385391</v>
          </cell>
          <cell r="C9">
            <v>583.0999755859375</v>
          </cell>
          <cell r="D9">
            <v>1</v>
          </cell>
          <cell r="E9">
            <v>0.85887330770492554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</row>
        <row r="10">
          <cell r="A10">
            <v>8</v>
          </cell>
          <cell r="B10">
            <v>0.28420001268386841</v>
          </cell>
          <cell r="C10">
            <v>954.9119873046875</v>
          </cell>
          <cell r="D10">
            <v>0.95999997854232788</v>
          </cell>
          <cell r="E10">
            <v>0.88366079330444336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</row>
        <row r="11">
          <cell r="A11">
            <v>9</v>
          </cell>
          <cell r="B11">
            <v>0.50959998369216919</v>
          </cell>
          <cell r="C11">
            <v>1676.583984375</v>
          </cell>
          <cell r="D11">
            <v>0.93999999761581421</v>
          </cell>
          <cell r="E11">
            <v>0.91191458702087402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</row>
        <row r="12">
          <cell r="A12">
            <v>10</v>
          </cell>
          <cell r="B12">
            <v>0.73500001430511475</v>
          </cell>
          <cell r="C12">
            <v>2366.699951171875</v>
          </cell>
          <cell r="D12">
            <v>0.92000001668930054</v>
          </cell>
          <cell r="E12">
            <v>0.92916750907897949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</row>
        <row r="13">
          <cell r="A13">
            <v>11</v>
          </cell>
          <cell r="B13">
            <v>0.90160000324249268</v>
          </cell>
          <cell r="C13">
            <v>2840.0400390625</v>
          </cell>
          <cell r="D13">
            <v>0.89999997615814209</v>
          </cell>
          <cell r="E13">
            <v>0.93488931655883789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</row>
        <row r="14">
          <cell r="A14">
            <v>12</v>
          </cell>
          <cell r="B14">
            <v>0.98000001907348633</v>
          </cell>
          <cell r="C14">
            <v>2949.800048828125</v>
          </cell>
          <cell r="D14">
            <v>0.86000001430511475</v>
          </cell>
          <cell r="E14">
            <v>0.93610888719558716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</row>
        <row r="15">
          <cell r="A15">
            <v>13</v>
          </cell>
          <cell r="B15">
            <v>0.9309999942779541</v>
          </cell>
          <cell r="C15">
            <v>2802.31005859375</v>
          </cell>
          <cell r="D15">
            <v>0.86000001430511475</v>
          </cell>
          <cell r="E15">
            <v>0.93447011709213257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</row>
        <row r="16">
          <cell r="A16">
            <v>14</v>
          </cell>
          <cell r="B16">
            <v>0.7839999794960022</v>
          </cell>
          <cell r="C16">
            <v>2414.719970703125</v>
          </cell>
          <cell r="D16">
            <v>0.87999999523162842</v>
          </cell>
          <cell r="E16">
            <v>0.93016356229782104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</row>
        <row r="17">
          <cell r="A17">
            <v>15</v>
          </cell>
          <cell r="B17">
            <v>0.55860000848770142</v>
          </cell>
          <cell r="C17">
            <v>1837.7939453125</v>
          </cell>
          <cell r="D17">
            <v>0.93999999761581421</v>
          </cell>
          <cell r="E17">
            <v>0.91594487428665161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</row>
        <row r="18">
          <cell r="A18">
            <v>16</v>
          </cell>
          <cell r="B18">
            <v>0.45080000162124628</v>
          </cell>
          <cell r="C18">
            <v>1514.68798828125</v>
          </cell>
          <cell r="D18">
            <v>0.95999997854232788</v>
          </cell>
          <cell r="E18">
            <v>0.9078671932220459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</row>
        <row r="19">
          <cell r="A19">
            <v>17</v>
          </cell>
          <cell r="B19">
            <v>0.2254000008106232</v>
          </cell>
          <cell r="C19">
            <v>773.12200927734375</v>
          </cell>
          <cell r="D19">
            <v>0.98000001907348633</v>
          </cell>
          <cell r="E19">
            <v>0.87154144048690796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</row>
        <row r="20">
          <cell r="A20">
            <v>18</v>
          </cell>
          <cell r="B20">
            <v>2.9400000348687168E-2</v>
          </cell>
          <cell r="C20">
            <v>102.90000152587891</v>
          </cell>
          <cell r="D20">
            <v>1</v>
          </cell>
          <cell r="E20">
            <v>0.82686001062393188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</row>
        <row r="21">
          <cell r="A21">
            <v>19</v>
          </cell>
          <cell r="B21">
            <v>0</v>
          </cell>
          <cell r="C21">
            <v>0</v>
          </cell>
          <cell r="D21">
            <v>1</v>
          </cell>
          <cell r="E21">
            <v>1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</row>
        <row r="22">
          <cell r="A22">
            <v>20</v>
          </cell>
          <cell r="B22">
            <v>0</v>
          </cell>
          <cell r="C22">
            <v>0</v>
          </cell>
          <cell r="D22">
            <v>1</v>
          </cell>
          <cell r="E22">
            <v>1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</row>
        <row r="23">
          <cell r="A23">
            <v>21</v>
          </cell>
          <cell r="B23">
            <v>0</v>
          </cell>
          <cell r="C23">
            <v>0</v>
          </cell>
          <cell r="D23">
            <v>1</v>
          </cell>
          <cell r="E23">
            <v>1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</row>
        <row r="24">
          <cell r="A24">
            <v>22</v>
          </cell>
          <cell r="B24">
            <v>0</v>
          </cell>
          <cell r="C24">
            <v>0</v>
          </cell>
          <cell r="D24">
            <v>1</v>
          </cell>
          <cell r="E24">
            <v>1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</row>
        <row r="25">
          <cell r="A25">
            <v>23</v>
          </cell>
          <cell r="B25">
            <v>0</v>
          </cell>
          <cell r="C25">
            <v>0</v>
          </cell>
          <cell r="D25">
            <v>1</v>
          </cell>
          <cell r="E25">
            <v>1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15.930312468298871</v>
          </cell>
          <cell r="D2">
            <v>494.50650863147928</v>
          </cell>
        </row>
        <row r="3">
          <cell r="A3">
            <v>1</v>
          </cell>
          <cell r="B3">
            <v>1</v>
          </cell>
          <cell r="C3">
            <v>7.3938347808727016</v>
          </cell>
          <cell r="D3">
            <v>308.44749183774758</v>
          </cell>
        </row>
        <row r="4">
          <cell r="A4">
            <v>2</v>
          </cell>
          <cell r="B4">
            <v>2</v>
          </cell>
          <cell r="C4">
            <v>8.2007521747525018</v>
          </cell>
          <cell r="D4">
            <v>332.67452575052579</v>
          </cell>
        </row>
        <row r="5">
          <cell r="A5">
            <v>3</v>
          </cell>
          <cell r="B5">
            <v>3</v>
          </cell>
          <cell r="C5">
            <v>9.6025393390318357</v>
          </cell>
          <cell r="D5">
            <v>369.72791898228388</v>
          </cell>
        </row>
        <row r="6">
          <cell r="A6">
            <v>4</v>
          </cell>
          <cell r="B6">
            <v>4</v>
          </cell>
          <cell r="C6">
            <v>8.6412710038673648</v>
          </cell>
          <cell r="D6">
            <v>345.02195293490013</v>
          </cell>
        </row>
        <row r="7">
          <cell r="A7">
            <v>5</v>
          </cell>
          <cell r="B7">
            <v>5</v>
          </cell>
          <cell r="C7">
            <v>9.6025393390318357</v>
          </cell>
          <cell r="D7">
            <v>369.72791898228388</v>
          </cell>
        </row>
        <row r="8">
          <cell r="A8">
            <v>6</v>
          </cell>
          <cell r="B8">
            <v>6</v>
          </cell>
          <cell r="C8">
            <v>15.930312468298871</v>
          </cell>
          <cell r="D8">
            <v>494.50650863147928</v>
          </cell>
        </row>
        <row r="9">
          <cell r="A9">
            <v>7</v>
          </cell>
          <cell r="B9">
            <v>7</v>
          </cell>
          <cell r="C9">
            <v>30.37234717274217</v>
          </cell>
          <cell r="D9">
            <v>682.17640335391764</v>
          </cell>
        </row>
        <row r="10">
          <cell r="A10">
            <v>8</v>
          </cell>
          <cell r="B10">
            <v>8</v>
          </cell>
          <cell r="C10">
            <v>36.343007312585243</v>
          </cell>
          <cell r="D10">
            <v>746.22450671642139</v>
          </cell>
        </row>
        <row r="11">
          <cell r="A11">
            <v>9</v>
          </cell>
          <cell r="B11">
            <v>9</v>
          </cell>
          <cell r="C11">
            <v>24.819617836306339</v>
          </cell>
          <cell r="D11">
            <v>619.7624531730014</v>
          </cell>
        </row>
        <row r="12">
          <cell r="A12">
            <v>10</v>
          </cell>
          <cell r="B12">
            <v>10</v>
          </cell>
          <cell r="C12">
            <v>9.6025393390318357</v>
          </cell>
          <cell r="D12">
            <v>369.72791898228388</v>
          </cell>
        </row>
        <row r="13">
          <cell r="A13">
            <v>11</v>
          </cell>
          <cell r="B13">
            <v>11</v>
          </cell>
          <cell r="C13">
            <v>12.4408598784189</v>
          </cell>
          <cell r="D13">
            <v>432.82466282698158</v>
          </cell>
        </row>
        <row r="14">
          <cell r="A14">
            <v>12</v>
          </cell>
          <cell r="B14">
            <v>12</v>
          </cell>
          <cell r="C14">
            <v>15.930312468298871</v>
          </cell>
          <cell r="D14">
            <v>494.50650863147928</v>
          </cell>
        </row>
        <row r="15">
          <cell r="A15">
            <v>13</v>
          </cell>
          <cell r="B15">
            <v>13</v>
          </cell>
          <cell r="C15">
            <v>20.042737708834849</v>
          </cell>
          <cell r="D15">
            <v>557.90707921308956</v>
          </cell>
        </row>
        <row r="16">
          <cell r="A16">
            <v>14</v>
          </cell>
          <cell r="B16">
            <v>14</v>
          </cell>
          <cell r="C16">
            <v>15.930312468298871</v>
          </cell>
          <cell r="D16">
            <v>494.50650863147928</v>
          </cell>
        </row>
        <row r="17">
          <cell r="A17">
            <v>15</v>
          </cell>
          <cell r="B17">
            <v>15</v>
          </cell>
          <cell r="C17">
            <v>12.4408598784189</v>
          </cell>
          <cell r="D17">
            <v>432.82466282698158</v>
          </cell>
        </row>
        <row r="18">
          <cell r="A18">
            <v>16</v>
          </cell>
          <cell r="B18">
            <v>16</v>
          </cell>
          <cell r="C18">
            <v>9.6025393390318357</v>
          </cell>
          <cell r="D18">
            <v>369.72791898228388</v>
          </cell>
        </row>
        <row r="19">
          <cell r="A19">
            <v>17</v>
          </cell>
          <cell r="B19">
            <v>17</v>
          </cell>
          <cell r="C19">
            <v>12.4408598784189</v>
          </cell>
          <cell r="D19">
            <v>432.82466282698158</v>
          </cell>
        </row>
        <row r="20">
          <cell r="A20">
            <v>18</v>
          </cell>
          <cell r="B20">
            <v>18</v>
          </cell>
          <cell r="C20">
            <v>15.930312468298871</v>
          </cell>
          <cell r="D20">
            <v>494.50650863147928</v>
          </cell>
        </row>
        <row r="21">
          <cell r="A21">
            <v>19</v>
          </cell>
          <cell r="B21">
            <v>19</v>
          </cell>
          <cell r="C21">
            <v>58.739883090069803</v>
          </cell>
          <cell r="D21">
            <v>935.93077069604328</v>
          </cell>
        </row>
        <row r="22">
          <cell r="A22">
            <v>20</v>
          </cell>
          <cell r="B22">
            <v>20</v>
          </cell>
          <cell r="C22">
            <v>87.508527483331846</v>
          </cell>
          <cell r="D22">
            <v>1127.8944720578611</v>
          </cell>
        </row>
        <row r="23">
          <cell r="A23">
            <v>21</v>
          </cell>
          <cell r="B23">
            <v>21</v>
          </cell>
          <cell r="C23">
            <v>110.9203608076016</v>
          </cell>
          <cell r="D23">
            <v>1255.138788689015</v>
          </cell>
        </row>
        <row r="24">
          <cell r="A24">
            <v>22</v>
          </cell>
          <cell r="B24">
            <v>22</v>
          </cell>
          <cell r="C24">
            <v>87.508527483331846</v>
          </cell>
          <cell r="D24">
            <v>1127.8944720578611</v>
          </cell>
        </row>
        <row r="25">
          <cell r="A25">
            <v>23</v>
          </cell>
          <cell r="B25">
            <v>23</v>
          </cell>
          <cell r="C25">
            <v>50.422928824424638</v>
          </cell>
          <cell r="D25">
            <v>872.92621156688324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15.930312468298871</v>
          </cell>
          <cell r="D2">
            <v>494.50650863147928</v>
          </cell>
        </row>
        <row r="3">
          <cell r="A3">
            <v>1</v>
          </cell>
          <cell r="B3">
            <v>1</v>
          </cell>
          <cell r="C3">
            <v>7.3938347808727016</v>
          </cell>
          <cell r="D3">
            <v>308.44749183774758</v>
          </cell>
        </row>
        <row r="4">
          <cell r="A4">
            <v>2</v>
          </cell>
          <cell r="B4">
            <v>2</v>
          </cell>
          <cell r="C4">
            <v>8.2007521747525018</v>
          </cell>
          <cell r="D4">
            <v>332.67452575052579</v>
          </cell>
        </row>
        <row r="5">
          <cell r="A5">
            <v>3</v>
          </cell>
          <cell r="B5">
            <v>3</v>
          </cell>
          <cell r="C5">
            <v>9.6025393390318357</v>
          </cell>
          <cell r="D5">
            <v>369.72791898228388</v>
          </cell>
        </row>
        <row r="6">
          <cell r="A6">
            <v>4</v>
          </cell>
          <cell r="B6">
            <v>4</v>
          </cell>
          <cell r="C6">
            <v>8.6412710038673648</v>
          </cell>
          <cell r="D6">
            <v>345.02195293490013</v>
          </cell>
        </row>
        <row r="7">
          <cell r="A7">
            <v>5</v>
          </cell>
          <cell r="B7">
            <v>5</v>
          </cell>
          <cell r="C7">
            <v>9.6025393390318357</v>
          </cell>
          <cell r="D7">
            <v>369.72791898228388</v>
          </cell>
        </row>
        <row r="8">
          <cell r="A8">
            <v>6</v>
          </cell>
          <cell r="B8">
            <v>6</v>
          </cell>
          <cell r="C8">
            <v>15.930312468298871</v>
          </cell>
          <cell r="D8">
            <v>494.50650863147928</v>
          </cell>
        </row>
        <row r="9">
          <cell r="A9">
            <v>7</v>
          </cell>
          <cell r="B9">
            <v>7</v>
          </cell>
          <cell r="C9">
            <v>30.226316902136361</v>
          </cell>
          <cell r="D9">
            <v>680.31282053151506</v>
          </cell>
        </row>
        <row r="10">
          <cell r="A10">
            <v>8</v>
          </cell>
          <cell r="B10">
            <v>8</v>
          </cell>
          <cell r="C10">
            <v>36.042427629386239</v>
          </cell>
          <cell r="D10">
            <v>742.69424451052532</v>
          </cell>
        </row>
        <row r="11">
          <cell r="A11">
            <v>9</v>
          </cell>
          <cell r="B11">
            <v>9</v>
          </cell>
          <cell r="C11">
            <v>24.414311775387159</v>
          </cell>
          <cell r="D11">
            <v>614.00812421146088</v>
          </cell>
        </row>
        <row r="12">
          <cell r="A12">
            <v>10</v>
          </cell>
          <cell r="B12">
            <v>10</v>
          </cell>
          <cell r="C12">
            <v>9.1880696847726782</v>
          </cell>
          <cell r="D12">
            <v>359.71884717696969</v>
          </cell>
        </row>
        <row r="13">
          <cell r="A13">
            <v>11</v>
          </cell>
          <cell r="B13">
            <v>11</v>
          </cell>
          <cell r="C13">
            <v>11.75708622288183</v>
          </cell>
          <cell r="D13">
            <v>418.6473833445055</v>
          </cell>
        </row>
        <row r="14">
          <cell r="A14">
            <v>12</v>
          </cell>
          <cell r="B14">
            <v>12</v>
          </cell>
          <cell r="C14">
            <v>14.98838022910838</v>
          </cell>
          <cell r="D14">
            <v>477.43317135710862</v>
          </cell>
        </row>
        <row r="15">
          <cell r="A15">
            <v>13</v>
          </cell>
          <cell r="B15">
            <v>13</v>
          </cell>
          <cell r="C15">
            <v>18.93706888159209</v>
          </cell>
          <cell r="D15">
            <v>540.12951202537477</v>
          </cell>
        </row>
        <row r="16">
          <cell r="A16">
            <v>14</v>
          </cell>
          <cell r="B16">
            <v>14</v>
          </cell>
          <cell r="C16">
            <v>15.000617702990811</v>
          </cell>
          <cell r="D16">
            <v>477.66094005260231</v>
          </cell>
        </row>
        <row r="17">
          <cell r="A17">
            <v>15</v>
          </cell>
          <cell r="B17">
            <v>15</v>
          </cell>
          <cell r="C17">
            <v>11.743520087706679</v>
          </cell>
          <cell r="D17">
            <v>418.35868336620553</v>
          </cell>
        </row>
        <row r="18">
          <cell r="A18">
            <v>16</v>
          </cell>
          <cell r="B18">
            <v>16</v>
          </cell>
          <cell r="C18">
            <v>9.1490137936366924</v>
          </cell>
          <cell r="D18">
            <v>358.75377506979919</v>
          </cell>
        </row>
        <row r="19">
          <cell r="A19">
            <v>17</v>
          </cell>
          <cell r="B19">
            <v>17</v>
          </cell>
          <cell r="C19">
            <v>11.999833468945591</v>
          </cell>
          <cell r="D19">
            <v>423.76283982221639</v>
          </cell>
        </row>
        <row r="20">
          <cell r="A20">
            <v>18</v>
          </cell>
          <cell r="B20">
            <v>18</v>
          </cell>
          <cell r="C20">
            <v>15.66975723861758</v>
          </cell>
          <cell r="D20">
            <v>489.87315814641022</v>
          </cell>
        </row>
        <row r="21">
          <cell r="A21">
            <v>19</v>
          </cell>
          <cell r="B21">
            <v>19</v>
          </cell>
          <cell r="C21">
            <v>58.739883090069803</v>
          </cell>
          <cell r="D21">
            <v>935.93077069604328</v>
          </cell>
        </row>
        <row r="22">
          <cell r="A22">
            <v>20</v>
          </cell>
          <cell r="B22">
            <v>20</v>
          </cell>
          <cell r="C22">
            <v>87.508527483331846</v>
          </cell>
          <cell r="D22">
            <v>1127.8944720578611</v>
          </cell>
        </row>
        <row r="23">
          <cell r="A23">
            <v>21</v>
          </cell>
          <cell r="B23">
            <v>21</v>
          </cell>
          <cell r="C23">
            <v>110.9203608076016</v>
          </cell>
          <cell r="D23">
            <v>1255.138788689015</v>
          </cell>
        </row>
        <row r="24">
          <cell r="A24">
            <v>22</v>
          </cell>
          <cell r="B24">
            <v>22</v>
          </cell>
          <cell r="C24">
            <v>87.508527483331846</v>
          </cell>
          <cell r="D24">
            <v>1127.8944720578611</v>
          </cell>
        </row>
        <row r="25">
          <cell r="A25">
            <v>23</v>
          </cell>
          <cell r="B25">
            <v>23</v>
          </cell>
          <cell r="C25">
            <v>50.422928824424638</v>
          </cell>
          <cell r="D25">
            <v>872.92621156688324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15.930312468298871</v>
          </cell>
          <cell r="D2">
            <v>494.50650863147928</v>
          </cell>
        </row>
        <row r="3">
          <cell r="A3">
            <v>1</v>
          </cell>
          <cell r="B3">
            <v>1</v>
          </cell>
          <cell r="C3">
            <v>7.3938347808727016</v>
          </cell>
          <cell r="D3">
            <v>308.44749183774758</v>
          </cell>
        </row>
        <row r="4">
          <cell r="A4">
            <v>2</v>
          </cell>
          <cell r="B4">
            <v>2</v>
          </cell>
          <cell r="C4">
            <v>8.2007521747525018</v>
          </cell>
          <cell r="D4">
            <v>332.67452575052579</v>
          </cell>
        </row>
        <row r="5">
          <cell r="A5">
            <v>3</v>
          </cell>
          <cell r="B5">
            <v>3</v>
          </cell>
          <cell r="C5">
            <v>9.6025393390318357</v>
          </cell>
          <cell r="D5">
            <v>369.72791898228388</v>
          </cell>
        </row>
        <row r="6">
          <cell r="A6">
            <v>4</v>
          </cell>
          <cell r="B6">
            <v>4</v>
          </cell>
          <cell r="C6">
            <v>8.6412710038673648</v>
          </cell>
          <cell r="D6">
            <v>345.02195293490013</v>
          </cell>
        </row>
        <row r="7">
          <cell r="A7">
            <v>5</v>
          </cell>
          <cell r="B7">
            <v>5</v>
          </cell>
          <cell r="C7">
            <v>9.6025393390318357</v>
          </cell>
          <cell r="D7">
            <v>369.72791898228388</v>
          </cell>
        </row>
        <row r="8">
          <cell r="A8">
            <v>6</v>
          </cell>
          <cell r="B8">
            <v>6</v>
          </cell>
          <cell r="C8">
            <v>15.775812395562619</v>
          </cell>
          <cell r="D8">
            <v>491.76698972689252</v>
          </cell>
        </row>
        <row r="9">
          <cell r="A9">
            <v>7</v>
          </cell>
          <cell r="B9">
            <v>7</v>
          </cell>
          <cell r="C9">
            <v>29.407564005102209</v>
          </cell>
          <cell r="D9">
            <v>669.71988989726253</v>
          </cell>
        </row>
        <row r="10">
          <cell r="A10">
            <v>8</v>
          </cell>
          <cell r="B10">
            <v>8</v>
          </cell>
          <cell r="C10">
            <v>34.369838186185852</v>
          </cell>
          <cell r="D10">
            <v>722.57267303274898</v>
          </cell>
        </row>
        <row r="11">
          <cell r="A11">
            <v>9</v>
          </cell>
          <cell r="B11">
            <v>9</v>
          </cell>
          <cell r="C11">
            <v>22.204265778179501</v>
          </cell>
          <cell r="D11">
            <v>581.08888036376788</v>
          </cell>
        </row>
        <row r="12">
          <cell r="A12">
            <v>10</v>
          </cell>
          <cell r="B12">
            <v>10</v>
          </cell>
          <cell r="C12">
            <v>7.1346424149298331</v>
          </cell>
          <cell r="D12">
            <v>302.05249817421179</v>
          </cell>
        </row>
        <row r="13">
          <cell r="A13">
            <v>11</v>
          </cell>
          <cell r="B13">
            <v>11</v>
          </cell>
          <cell r="C13">
            <v>8.4710482953684405</v>
          </cell>
          <cell r="D13">
            <v>336.41750910902891</v>
          </cell>
        </row>
        <row r="14">
          <cell r="A14">
            <v>12</v>
          </cell>
          <cell r="B14">
            <v>12</v>
          </cell>
          <cell r="C14">
            <v>10.494393617116881</v>
          </cell>
          <cell r="D14">
            <v>377.9641720246654</v>
          </cell>
        </row>
        <row r="15">
          <cell r="A15">
            <v>13</v>
          </cell>
          <cell r="B15">
            <v>13</v>
          </cell>
          <cell r="C15">
            <v>13.617407150005221</v>
          </cell>
          <cell r="D15">
            <v>435.14401244128481</v>
          </cell>
        </row>
        <row r="16">
          <cell r="A16">
            <v>14</v>
          </cell>
          <cell r="B16">
            <v>14</v>
          </cell>
          <cell r="C16">
            <v>10.552865760502209</v>
          </cell>
          <cell r="D16">
            <v>379.55405537843347</v>
          </cell>
        </row>
        <row r="17">
          <cell r="A17">
            <v>15</v>
          </cell>
          <cell r="B17">
            <v>15</v>
          </cell>
          <cell r="C17">
            <v>8.4055300091905156</v>
          </cell>
          <cell r="D17">
            <v>334.41563960700648</v>
          </cell>
        </row>
        <row r="18">
          <cell r="A18">
            <v>16</v>
          </cell>
          <cell r="B18">
            <v>16</v>
          </cell>
          <cell r="C18">
            <v>6.935302032001549</v>
          </cell>
          <cell r="D18">
            <v>295.4282982674103</v>
          </cell>
        </row>
        <row r="19">
          <cell r="A19">
            <v>17</v>
          </cell>
          <cell r="B19">
            <v>17</v>
          </cell>
          <cell r="C19">
            <v>9.7362902584711186</v>
          </cell>
          <cell r="D19">
            <v>371.63499044149512</v>
          </cell>
        </row>
        <row r="20">
          <cell r="A20">
            <v>18</v>
          </cell>
          <cell r="B20">
            <v>18</v>
          </cell>
          <cell r="C20">
            <v>14.252291378588209</v>
          </cell>
          <cell r="D20">
            <v>463.41436252794961</v>
          </cell>
        </row>
        <row r="21">
          <cell r="A21">
            <v>19</v>
          </cell>
          <cell r="B21">
            <v>19</v>
          </cell>
          <cell r="C21">
            <v>58.290539309585562</v>
          </cell>
          <cell r="D21">
            <v>931.74398151841638</v>
          </cell>
        </row>
        <row r="22">
          <cell r="A22">
            <v>20</v>
          </cell>
          <cell r="B22">
            <v>20</v>
          </cell>
          <cell r="C22">
            <v>87.508527483331846</v>
          </cell>
          <cell r="D22">
            <v>1127.8944720578611</v>
          </cell>
        </row>
        <row r="23">
          <cell r="A23">
            <v>21</v>
          </cell>
          <cell r="B23">
            <v>21</v>
          </cell>
          <cell r="C23">
            <v>110.9203608076016</v>
          </cell>
          <cell r="D23">
            <v>1255.138788689015</v>
          </cell>
        </row>
        <row r="24">
          <cell r="A24">
            <v>22</v>
          </cell>
          <cell r="B24">
            <v>22</v>
          </cell>
          <cell r="C24">
            <v>87.508527483331846</v>
          </cell>
          <cell r="D24">
            <v>1127.8944720578611</v>
          </cell>
        </row>
        <row r="25">
          <cell r="A25">
            <v>23</v>
          </cell>
          <cell r="B25">
            <v>23</v>
          </cell>
          <cell r="C25">
            <v>50.422928824424638</v>
          </cell>
          <cell r="D25">
            <v>872.92621156688324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15.930312468298871</v>
          </cell>
          <cell r="D2">
            <v>494.50650863147928</v>
          </cell>
        </row>
        <row r="3">
          <cell r="A3">
            <v>1</v>
          </cell>
          <cell r="B3">
            <v>1</v>
          </cell>
          <cell r="C3">
            <v>7.3938347808727016</v>
          </cell>
          <cell r="D3">
            <v>308.44749183774758</v>
          </cell>
        </row>
        <row r="4">
          <cell r="A4">
            <v>2</v>
          </cell>
          <cell r="B4">
            <v>2</v>
          </cell>
          <cell r="C4">
            <v>8.2007521747525018</v>
          </cell>
          <cell r="D4">
            <v>332.67452575052579</v>
          </cell>
        </row>
        <row r="5">
          <cell r="A5">
            <v>3</v>
          </cell>
          <cell r="B5">
            <v>3</v>
          </cell>
          <cell r="C5">
            <v>9.6025393390318357</v>
          </cell>
          <cell r="D5">
            <v>369.72791898228388</v>
          </cell>
        </row>
        <row r="6">
          <cell r="A6">
            <v>4</v>
          </cell>
          <cell r="B6">
            <v>4</v>
          </cell>
          <cell r="C6">
            <v>8.6412710038673648</v>
          </cell>
          <cell r="D6">
            <v>345.02195293490013</v>
          </cell>
        </row>
        <row r="7">
          <cell r="A7">
            <v>5</v>
          </cell>
          <cell r="B7">
            <v>5</v>
          </cell>
          <cell r="C7">
            <v>9.6025393390318357</v>
          </cell>
          <cell r="D7">
            <v>369.72791898228388</v>
          </cell>
        </row>
        <row r="8">
          <cell r="A8">
            <v>6</v>
          </cell>
          <cell r="B8">
            <v>6</v>
          </cell>
          <cell r="C8">
            <v>15.31878316280018</v>
          </cell>
          <cell r="D8">
            <v>483.52582241089169</v>
          </cell>
        </row>
        <row r="9">
          <cell r="A9">
            <v>7</v>
          </cell>
          <cell r="B9">
            <v>7</v>
          </cell>
          <cell r="C9">
            <v>26.640721777526199</v>
          </cell>
          <cell r="D9">
            <v>631.89086443192116</v>
          </cell>
        </row>
        <row r="10">
          <cell r="A10">
            <v>8</v>
          </cell>
          <cell r="B10">
            <v>8</v>
          </cell>
          <cell r="C10">
            <v>29.03205164220612</v>
          </cell>
          <cell r="D10">
            <v>650.60316639775715</v>
          </cell>
        </row>
        <row r="11">
          <cell r="A11">
            <v>9</v>
          </cell>
          <cell r="B11">
            <v>9</v>
          </cell>
          <cell r="C11">
            <v>15.75868642665259</v>
          </cell>
          <cell r="D11">
            <v>461.2505903501243</v>
          </cell>
        </row>
        <row r="12">
          <cell r="A12">
            <v>10</v>
          </cell>
          <cell r="B12">
            <v>10</v>
          </cell>
          <cell r="C12">
            <v>4.5254924964639791</v>
          </cell>
          <cell r="D12">
            <v>86.506915302147817</v>
          </cell>
        </row>
        <row r="13">
          <cell r="A13">
            <v>11</v>
          </cell>
          <cell r="B13">
            <v>11</v>
          </cell>
          <cell r="C13">
            <v>6.6563754292954727</v>
          </cell>
          <cell r="D13">
            <v>23.493202031139329</v>
          </cell>
        </row>
        <row r="14">
          <cell r="A14">
            <v>12</v>
          </cell>
          <cell r="B14">
            <v>12</v>
          </cell>
          <cell r="C14">
            <v>9.059646368284227</v>
          </cell>
          <cell r="D14">
            <v>3.3569055675761773E-2</v>
          </cell>
        </row>
        <row r="15">
          <cell r="A15">
            <v>13</v>
          </cell>
          <cell r="B15">
            <v>13</v>
          </cell>
          <cell r="C15">
            <v>10.159327516746091</v>
          </cell>
          <cell r="D15">
            <v>41.15811464146789</v>
          </cell>
        </row>
        <row r="16">
          <cell r="A16">
            <v>14</v>
          </cell>
          <cell r="B16">
            <v>14</v>
          </cell>
          <cell r="C16">
            <v>8.8666702208872987</v>
          </cell>
          <cell r="D16">
            <v>6.7507976525300242</v>
          </cell>
        </row>
        <row r="17">
          <cell r="A17">
            <v>15</v>
          </cell>
          <cell r="B17">
            <v>15</v>
          </cell>
          <cell r="C17">
            <v>6.8452779966293438</v>
          </cell>
          <cell r="D17">
            <v>15.023630007633351</v>
          </cell>
        </row>
        <row r="18">
          <cell r="A18">
            <v>16</v>
          </cell>
          <cell r="B18">
            <v>16</v>
          </cell>
          <cell r="C18">
            <v>4.7967251590956472</v>
          </cell>
          <cell r="D18">
            <v>57.417619706683851</v>
          </cell>
        </row>
        <row r="19">
          <cell r="A19">
            <v>17</v>
          </cell>
          <cell r="B19">
            <v>17</v>
          </cell>
          <cell r="C19">
            <v>5.4234536235706257</v>
          </cell>
          <cell r="D19">
            <v>176.27330485799791</v>
          </cell>
        </row>
        <row r="20">
          <cell r="A20">
            <v>18</v>
          </cell>
          <cell r="B20">
            <v>18</v>
          </cell>
          <cell r="C20">
            <v>10.13957638477868</v>
          </cell>
          <cell r="D20">
            <v>367.72849197859279</v>
          </cell>
        </row>
        <row r="21">
          <cell r="A21">
            <v>19</v>
          </cell>
          <cell r="B21">
            <v>19</v>
          </cell>
          <cell r="C21">
            <v>56.955109005927397</v>
          </cell>
          <cell r="D21">
            <v>919.13192534788732</v>
          </cell>
        </row>
        <row r="22">
          <cell r="A22">
            <v>20</v>
          </cell>
          <cell r="B22">
            <v>20</v>
          </cell>
          <cell r="C22">
            <v>87.508527483331846</v>
          </cell>
          <cell r="D22">
            <v>1127.8944720578611</v>
          </cell>
        </row>
        <row r="23">
          <cell r="A23">
            <v>21</v>
          </cell>
          <cell r="B23">
            <v>21</v>
          </cell>
          <cell r="C23">
            <v>110.9203608076016</v>
          </cell>
          <cell r="D23">
            <v>1255.138788689015</v>
          </cell>
        </row>
        <row r="24">
          <cell r="A24">
            <v>22</v>
          </cell>
          <cell r="B24">
            <v>22</v>
          </cell>
          <cell r="C24">
            <v>87.508527483331846</v>
          </cell>
          <cell r="D24">
            <v>1127.8944720578611</v>
          </cell>
        </row>
        <row r="25">
          <cell r="A25">
            <v>23</v>
          </cell>
          <cell r="B25">
            <v>23</v>
          </cell>
          <cell r="C25">
            <v>50.422928824424638</v>
          </cell>
          <cell r="D25">
            <v>872.92621156688324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15.930312468298871</v>
          </cell>
          <cell r="D2">
            <v>494.50650863147928</v>
          </cell>
        </row>
        <row r="3">
          <cell r="A3">
            <v>1</v>
          </cell>
          <cell r="B3">
            <v>1</v>
          </cell>
          <cell r="C3">
            <v>7.3938347808727016</v>
          </cell>
          <cell r="D3">
            <v>308.44749183774758</v>
          </cell>
        </row>
        <row r="4">
          <cell r="A4">
            <v>2</v>
          </cell>
          <cell r="B4">
            <v>2</v>
          </cell>
          <cell r="C4">
            <v>8.2007521747525018</v>
          </cell>
          <cell r="D4">
            <v>332.67452575052579</v>
          </cell>
        </row>
        <row r="5">
          <cell r="A5">
            <v>3</v>
          </cell>
          <cell r="B5">
            <v>3</v>
          </cell>
          <cell r="C5">
            <v>9.6025393390318357</v>
          </cell>
          <cell r="D5">
            <v>369.72791898228388</v>
          </cell>
        </row>
        <row r="6">
          <cell r="A6">
            <v>4</v>
          </cell>
          <cell r="B6">
            <v>4</v>
          </cell>
          <cell r="C6">
            <v>8.6412710038673648</v>
          </cell>
          <cell r="D6">
            <v>345.02195293490013</v>
          </cell>
        </row>
        <row r="7">
          <cell r="A7">
            <v>5</v>
          </cell>
          <cell r="B7">
            <v>5</v>
          </cell>
          <cell r="C7">
            <v>9.6025393390318357</v>
          </cell>
          <cell r="D7">
            <v>369.72791898228388</v>
          </cell>
        </row>
        <row r="8">
          <cell r="A8">
            <v>6</v>
          </cell>
          <cell r="B8">
            <v>6</v>
          </cell>
          <cell r="C8">
            <v>15.019545209693179</v>
          </cell>
          <cell r="D8">
            <v>478.01289452863318</v>
          </cell>
        </row>
        <row r="9">
          <cell r="A9">
            <v>7</v>
          </cell>
          <cell r="B9">
            <v>7</v>
          </cell>
          <cell r="C9">
            <v>24.90762455198761</v>
          </cell>
          <cell r="D9">
            <v>606.29086923727311</v>
          </cell>
        </row>
        <row r="10">
          <cell r="A10">
            <v>8</v>
          </cell>
          <cell r="B10">
            <v>8</v>
          </cell>
          <cell r="C10">
            <v>25.797905085584159</v>
          </cell>
          <cell r="D10">
            <v>600.86309533343388</v>
          </cell>
        </row>
        <row r="11">
          <cell r="A11">
            <v>9</v>
          </cell>
          <cell r="B11">
            <v>9</v>
          </cell>
          <cell r="C11">
            <v>12.73524578339933</v>
          </cell>
          <cell r="D11">
            <v>376.01401810996668</v>
          </cell>
        </row>
        <row r="12">
          <cell r="A12">
            <v>10</v>
          </cell>
          <cell r="B12">
            <v>10</v>
          </cell>
          <cell r="C12">
            <v>7.5298155081931766</v>
          </cell>
          <cell r="D12">
            <v>-64.58169970805956</v>
          </cell>
        </row>
        <row r="13">
          <cell r="A13">
            <v>11</v>
          </cell>
          <cell r="B13">
            <v>11</v>
          </cell>
          <cell r="C13">
            <v>15.190588316837649</v>
          </cell>
          <cell r="D13">
            <v>-188.46910292793291</v>
          </cell>
        </row>
        <row r="14">
          <cell r="A14">
            <v>12</v>
          </cell>
          <cell r="B14">
            <v>12</v>
          </cell>
          <cell r="C14">
            <v>22.543176350463629</v>
          </cell>
          <cell r="D14">
            <v>-256.4817534754053</v>
          </cell>
        </row>
        <row r="15">
          <cell r="A15">
            <v>13</v>
          </cell>
          <cell r="B15">
            <v>13</v>
          </cell>
          <cell r="C15">
            <v>23.431919462229921</v>
          </cell>
          <cell r="D15">
            <v>-223.77657637783221</v>
          </cell>
        </row>
        <row r="16">
          <cell r="A16">
            <v>14</v>
          </cell>
          <cell r="B16">
            <v>14</v>
          </cell>
          <cell r="C16">
            <v>21.79774904492583</v>
          </cell>
          <cell r="D16">
            <v>-246.53599173088</v>
          </cell>
        </row>
        <row r="17">
          <cell r="A17">
            <v>15</v>
          </cell>
          <cell r="B17">
            <v>15</v>
          </cell>
          <cell r="C17">
            <v>15.974857072632091</v>
          </cell>
          <cell r="D17">
            <v>-201.4162216102807</v>
          </cell>
        </row>
        <row r="18">
          <cell r="A18">
            <v>16</v>
          </cell>
          <cell r="B18">
            <v>16</v>
          </cell>
          <cell r="C18">
            <v>9.1147269036630245</v>
          </cell>
          <cell r="D18">
            <v>-107.29427385709459</v>
          </cell>
        </row>
        <row r="19">
          <cell r="A19">
            <v>17</v>
          </cell>
          <cell r="B19">
            <v>17</v>
          </cell>
          <cell r="C19">
            <v>6.321549442078533</v>
          </cell>
          <cell r="D19">
            <v>40.167132551799881</v>
          </cell>
        </row>
        <row r="20">
          <cell r="A20">
            <v>18</v>
          </cell>
          <cell r="B20">
            <v>18</v>
          </cell>
          <cell r="C20">
            <v>8.1995717251100935</v>
          </cell>
          <cell r="D20">
            <v>301.31521885986513</v>
          </cell>
        </row>
        <row r="21">
          <cell r="A21">
            <v>19</v>
          </cell>
          <cell r="B21">
            <v>19</v>
          </cell>
          <cell r="C21">
            <v>56.07552049047235</v>
          </cell>
          <cell r="D21">
            <v>910.6808708293612</v>
          </cell>
        </row>
        <row r="22">
          <cell r="A22">
            <v>20</v>
          </cell>
          <cell r="B22">
            <v>20</v>
          </cell>
          <cell r="C22">
            <v>87.508527483331846</v>
          </cell>
          <cell r="D22">
            <v>1127.8944720578611</v>
          </cell>
        </row>
        <row r="23">
          <cell r="A23">
            <v>21</v>
          </cell>
          <cell r="B23">
            <v>21</v>
          </cell>
          <cell r="C23">
            <v>110.9203608076016</v>
          </cell>
          <cell r="D23">
            <v>1255.138788689015</v>
          </cell>
        </row>
        <row r="24">
          <cell r="A24">
            <v>22</v>
          </cell>
          <cell r="B24">
            <v>22</v>
          </cell>
          <cell r="C24">
            <v>87.508527483331846</v>
          </cell>
          <cell r="D24">
            <v>1127.8944720578611</v>
          </cell>
        </row>
        <row r="25">
          <cell r="A25">
            <v>23</v>
          </cell>
          <cell r="B25">
            <v>23</v>
          </cell>
          <cell r="C25">
            <v>50.422928824424638</v>
          </cell>
          <cell r="D25">
            <v>872.92621156688324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15.930312468298871</v>
          </cell>
          <cell r="D2">
            <v>494.50650863147928</v>
          </cell>
        </row>
        <row r="3">
          <cell r="A3">
            <v>1</v>
          </cell>
          <cell r="B3">
            <v>1</v>
          </cell>
          <cell r="C3">
            <v>7.3938347808727016</v>
          </cell>
          <cell r="D3">
            <v>308.44749183774758</v>
          </cell>
        </row>
        <row r="4">
          <cell r="A4">
            <v>2</v>
          </cell>
          <cell r="B4">
            <v>2</v>
          </cell>
          <cell r="C4">
            <v>8.2007521747525018</v>
          </cell>
          <cell r="D4">
            <v>332.67452575052579</v>
          </cell>
        </row>
        <row r="5">
          <cell r="A5">
            <v>3</v>
          </cell>
          <cell r="B5">
            <v>3</v>
          </cell>
          <cell r="C5">
            <v>9.6025393390318357</v>
          </cell>
          <cell r="D5">
            <v>369.72791898228388</v>
          </cell>
        </row>
        <row r="6">
          <cell r="A6">
            <v>4</v>
          </cell>
          <cell r="B6">
            <v>4</v>
          </cell>
          <cell r="C6">
            <v>8.6412710038673648</v>
          </cell>
          <cell r="D6">
            <v>345.02195293490013</v>
          </cell>
        </row>
        <row r="7">
          <cell r="A7">
            <v>5</v>
          </cell>
          <cell r="B7">
            <v>5</v>
          </cell>
          <cell r="C7">
            <v>9.6025393390318357</v>
          </cell>
          <cell r="D7">
            <v>369.72791898228388</v>
          </cell>
        </row>
        <row r="8">
          <cell r="A8">
            <v>6</v>
          </cell>
          <cell r="B8">
            <v>6</v>
          </cell>
          <cell r="C8">
            <v>14.43434450312021</v>
          </cell>
          <cell r="D8">
            <v>466.94192389210139</v>
          </cell>
        </row>
        <row r="9">
          <cell r="A9">
            <v>7</v>
          </cell>
          <cell r="B9">
            <v>7</v>
          </cell>
          <cell r="C9">
            <v>21.727862168622192</v>
          </cell>
          <cell r="D9">
            <v>554.18594205716136</v>
          </cell>
        </row>
        <row r="10">
          <cell r="A10">
            <v>8</v>
          </cell>
          <cell r="B10">
            <v>8</v>
          </cell>
          <cell r="C10">
            <v>20.53645241422867</v>
          </cell>
          <cell r="D10">
            <v>495.98185781270922</v>
          </cell>
        </row>
        <row r="11">
          <cell r="A11">
            <v>9</v>
          </cell>
          <cell r="B11">
            <v>9</v>
          </cell>
          <cell r="C11">
            <v>10.22845802745422</v>
          </cell>
          <cell r="D11">
            <v>203.26594888597589</v>
          </cell>
        </row>
        <row r="12">
          <cell r="A12">
            <v>10</v>
          </cell>
          <cell r="B12">
            <v>10</v>
          </cell>
          <cell r="C12">
            <v>25.737657607221379</v>
          </cell>
          <cell r="D12">
            <v>-363.46536618153732</v>
          </cell>
        </row>
        <row r="13">
          <cell r="A13">
            <v>11</v>
          </cell>
          <cell r="B13">
            <v>11</v>
          </cell>
          <cell r="C13">
            <v>56.744482174928088</v>
          </cell>
          <cell r="D13">
            <v>-606.53494117385947</v>
          </cell>
        </row>
        <row r="14">
          <cell r="A14">
            <v>12</v>
          </cell>
          <cell r="B14">
            <v>12</v>
          </cell>
          <cell r="C14">
            <v>84.622380899561904</v>
          </cell>
          <cell r="D14">
            <v>-754.50616559699154</v>
          </cell>
        </row>
        <row r="15">
          <cell r="A15">
            <v>13</v>
          </cell>
          <cell r="B15">
            <v>13</v>
          </cell>
          <cell r="C15">
            <v>88.167962799404108</v>
          </cell>
          <cell r="D15">
            <v>-742.8473344745787</v>
          </cell>
        </row>
        <row r="16">
          <cell r="A16">
            <v>14</v>
          </cell>
          <cell r="B16">
            <v>14</v>
          </cell>
          <cell r="C16">
            <v>81.499404275278806</v>
          </cell>
          <cell r="D16">
            <v>-736.99206696316571</v>
          </cell>
        </row>
        <row r="17">
          <cell r="A17">
            <v>15</v>
          </cell>
          <cell r="B17">
            <v>15</v>
          </cell>
          <cell r="C17">
            <v>59.694329039054267</v>
          </cell>
          <cell r="D17">
            <v>-627.50518273874115</v>
          </cell>
        </row>
        <row r="18">
          <cell r="A18">
            <v>16</v>
          </cell>
          <cell r="B18">
            <v>16</v>
          </cell>
          <cell r="C18">
            <v>32.399547425904892</v>
          </cell>
          <cell r="D18">
            <v>-433.97093761984661</v>
          </cell>
        </row>
        <row r="19">
          <cell r="A19">
            <v>17</v>
          </cell>
          <cell r="B19">
            <v>17</v>
          </cell>
          <cell r="C19">
            <v>17.885036846554961</v>
          </cell>
          <cell r="D19">
            <v>-231.06244026831621</v>
          </cell>
        </row>
        <row r="20">
          <cell r="A20">
            <v>18</v>
          </cell>
          <cell r="B20">
            <v>18</v>
          </cell>
          <cell r="C20">
            <v>6.6251077184665261</v>
          </cell>
          <cell r="D20">
            <v>161.52491773546561</v>
          </cell>
        </row>
        <row r="21">
          <cell r="A21">
            <v>19</v>
          </cell>
          <cell r="B21">
            <v>19</v>
          </cell>
          <cell r="C21">
            <v>54.342724366971147</v>
          </cell>
          <cell r="D21">
            <v>893.67584432240153</v>
          </cell>
        </row>
        <row r="22">
          <cell r="A22">
            <v>20</v>
          </cell>
          <cell r="B22">
            <v>20</v>
          </cell>
          <cell r="C22">
            <v>87.508527483331846</v>
          </cell>
          <cell r="D22">
            <v>1127.8944720578611</v>
          </cell>
        </row>
        <row r="23">
          <cell r="A23">
            <v>21</v>
          </cell>
          <cell r="B23">
            <v>21</v>
          </cell>
          <cell r="C23">
            <v>110.9203608076016</v>
          </cell>
          <cell r="D23">
            <v>1255.138788689015</v>
          </cell>
        </row>
        <row r="24">
          <cell r="A24">
            <v>22</v>
          </cell>
          <cell r="B24">
            <v>22</v>
          </cell>
          <cell r="C24">
            <v>87.508527483331846</v>
          </cell>
          <cell r="D24">
            <v>1127.8944720578611</v>
          </cell>
        </row>
        <row r="25">
          <cell r="A25">
            <v>23</v>
          </cell>
          <cell r="B25">
            <v>23</v>
          </cell>
          <cell r="C25">
            <v>50.422928824424638</v>
          </cell>
          <cell r="D25">
            <v>872.92621156688324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55.620704725471143</v>
          </cell>
          <cell r="D2">
            <v>277.90298979749122</v>
          </cell>
        </row>
        <row r="3">
          <cell r="A3">
            <v>1</v>
          </cell>
          <cell r="B3">
            <v>1</v>
          </cell>
          <cell r="C3">
            <v>43.606711926003847</v>
          </cell>
          <cell r="D3">
            <v>175.69013121886721</v>
          </cell>
        </row>
        <row r="4">
          <cell r="A4">
            <v>2</v>
          </cell>
          <cell r="B4">
            <v>2</v>
          </cell>
          <cell r="C4">
            <v>44.306513932535701</v>
          </cell>
          <cell r="D4">
            <v>189.8631021245638</v>
          </cell>
        </row>
        <row r="5">
          <cell r="A5">
            <v>3</v>
          </cell>
          <cell r="B5">
            <v>3</v>
          </cell>
          <cell r="C5">
            <v>45.938011875192601</v>
          </cell>
          <cell r="D5">
            <v>208.74381943398629</v>
          </cell>
        </row>
        <row r="6">
          <cell r="A6">
            <v>4</v>
          </cell>
          <cell r="B6">
            <v>4</v>
          </cell>
          <cell r="C6">
            <v>44.626591494942687</v>
          </cell>
          <cell r="D6">
            <v>196.21209672801649</v>
          </cell>
        </row>
        <row r="7">
          <cell r="A7">
            <v>5</v>
          </cell>
          <cell r="B7">
            <v>5</v>
          </cell>
          <cell r="C7">
            <v>45.938011875192601</v>
          </cell>
          <cell r="D7">
            <v>208.74381943398629</v>
          </cell>
        </row>
        <row r="8">
          <cell r="A8">
            <v>6</v>
          </cell>
          <cell r="B8">
            <v>6</v>
          </cell>
          <cell r="C8">
            <v>55.620704725471143</v>
          </cell>
          <cell r="D8">
            <v>277.90298979749122</v>
          </cell>
        </row>
        <row r="9">
          <cell r="A9">
            <v>7</v>
          </cell>
          <cell r="B9">
            <v>7</v>
          </cell>
          <cell r="C9">
            <v>83.130991181258509</v>
          </cell>
          <cell r="D9">
            <v>386.93906058798899</v>
          </cell>
        </row>
        <row r="10">
          <cell r="A10">
            <v>8</v>
          </cell>
          <cell r="B10">
            <v>8</v>
          </cell>
          <cell r="C10">
            <v>95.328629927824792</v>
          </cell>
          <cell r="D10">
            <v>422.90228998499379</v>
          </cell>
        </row>
        <row r="11">
          <cell r="A11">
            <v>9</v>
          </cell>
          <cell r="B11">
            <v>9</v>
          </cell>
          <cell r="C11">
            <v>72.074423844549841</v>
          </cell>
          <cell r="D11">
            <v>349.32937205079031</v>
          </cell>
        </row>
        <row r="12">
          <cell r="A12">
            <v>10</v>
          </cell>
          <cell r="B12">
            <v>10</v>
          </cell>
          <cell r="C12">
            <v>45.938011875192601</v>
          </cell>
          <cell r="D12">
            <v>208.74381943398629</v>
          </cell>
        </row>
        <row r="13">
          <cell r="A13">
            <v>11</v>
          </cell>
          <cell r="B13">
            <v>11</v>
          </cell>
          <cell r="C13">
            <v>50.191768381603481</v>
          </cell>
          <cell r="D13">
            <v>243.87840512407021</v>
          </cell>
        </row>
        <row r="14">
          <cell r="A14">
            <v>12</v>
          </cell>
          <cell r="B14">
            <v>12</v>
          </cell>
          <cell r="C14">
            <v>55.620704725471143</v>
          </cell>
          <cell r="D14">
            <v>277.90298979749122</v>
          </cell>
        </row>
        <row r="15">
          <cell r="A15">
            <v>13</v>
          </cell>
          <cell r="B15">
            <v>13</v>
          </cell>
          <cell r="C15">
            <v>63.083335469168041</v>
          </cell>
          <cell r="D15">
            <v>314.38553307158992</v>
          </cell>
        </row>
        <row r="16">
          <cell r="A16">
            <v>14</v>
          </cell>
          <cell r="B16">
            <v>14</v>
          </cell>
          <cell r="C16">
            <v>55.620704725471143</v>
          </cell>
          <cell r="D16">
            <v>277.90298979749122</v>
          </cell>
        </row>
        <row r="17">
          <cell r="A17">
            <v>15</v>
          </cell>
          <cell r="B17">
            <v>15</v>
          </cell>
          <cell r="C17">
            <v>50.191768381603481</v>
          </cell>
          <cell r="D17">
            <v>243.87840512407021</v>
          </cell>
        </row>
        <row r="18">
          <cell r="A18">
            <v>16</v>
          </cell>
          <cell r="B18">
            <v>16</v>
          </cell>
          <cell r="C18">
            <v>45.938011875192601</v>
          </cell>
          <cell r="D18">
            <v>208.74381943398629</v>
          </cell>
        </row>
        <row r="19">
          <cell r="A19">
            <v>17</v>
          </cell>
          <cell r="B19">
            <v>17</v>
          </cell>
          <cell r="C19">
            <v>50.191768381603481</v>
          </cell>
          <cell r="D19">
            <v>243.87840512407021</v>
          </cell>
        </row>
        <row r="20">
          <cell r="A20">
            <v>18</v>
          </cell>
          <cell r="B20">
            <v>18</v>
          </cell>
          <cell r="C20">
            <v>55.620704725471143</v>
          </cell>
          <cell r="D20">
            <v>277.90298979749122</v>
          </cell>
        </row>
        <row r="21">
          <cell r="A21">
            <v>19</v>
          </cell>
          <cell r="B21">
            <v>19</v>
          </cell>
          <cell r="C21">
            <v>145.2048215941839</v>
          </cell>
          <cell r="D21">
            <v>539.32919353876002</v>
          </cell>
        </row>
        <row r="22">
          <cell r="A22">
            <v>20</v>
          </cell>
          <cell r="B22">
            <v>20</v>
          </cell>
          <cell r="C22">
            <v>215.59093320557469</v>
          </cell>
          <cell r="D22">
            <v>673.40208374178496</v>
          </cell>
        </row>
        <row r="23">
          <cell r="A23">
            <v>21</v>
          </cell>
          <cell r="B23">
            <v>21</v>
          </cell>
          <cell r="C23">
            <v>272.70844824290612</v>
          </cell>
          <cell r="D23">
            <v>762.12896083095177</v>
          </cell>
        </row>
        <row r="24">
          <cell r="A24">
            <v>22</v>
          </cell>
          <cell r="B24">
            <v>22</v>
          </cell>
          <cell r="C24">
            <v>215.59093320557469</v>
          </cell>
          <cell r="D24">
            <v>673.40208374178496</v>
          </cell>
        </row>
        <row r="25">
          <cell r="A25">
            <v>23</v>
          </cell>
          <cell r="B25">
            <v>23</v>
          </cell>
          <cell r="C25">
            <v>126.754469840616</v>
          </cell>
          <cell r="D25">
            <v>501.71572048156122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55.620704725471143</v>
          </cell>
          <cell r="D2">
            <v>277.90298979749122</v>
          </cell>
        </row>
        <row r="3">
          <cell r="A3">
            <v>1</v>
          </cell>
          <cell r="B3">
            <v>1</v>
          </cell>
          <cell r="C3">
            <v>43.606711926003847</v>
          </cell>
          <cell r="D3">
            <v>175.69013121886721</v>
          </cell>
        </row>
        <row r="4">
          <cell r="A4">
            <v>2</v>
          </cell>
          <cell r="B4">
            <v>2</v>
          </cell>
          <cell r="C4">
            <v>44.306513932535701</v>
          </cell>
          <cell r="D4">
            <v>189.8631021245638</v>
          </cell>
        </row>
        <row r="5">
          <cell r="A5">
            <v>3</v>
          </cell>
          <cell r="B5">
            <v>3</v>
          </cell>
          <cell r="C5">
            <v>45.938011875192601</v>
          </cell>
          <cell r="D5">
            <v>208.74381943398629</v>
          </cell>
        </row>
        <row r="6">
          <cell r="A6">
            <v>4</v>
          </cell>
          <cell r="B6">
            <v>4</v>
          </cell>
          <cell r="C6">
            <v>44.626591494942687</v>
          </cell>
          <cell r="D6">
            <v>196.21209672801649</v>
          </cell>
        </row>
        <row r="7">
          <cell r="A7">
            <v>5</v>
          </cell>
          <cell r="B7">
            <v>5</v>
          </cell>
          <cell r="C7">
            <v>45.938011875192601</v>
          </cell>
          <cell r="D7">
            <v>208.74381943398629</v>
          </cell>
        </row>
        <row r="8">
          <cell r="A8">
            <v>6</v>
          </cell>
          <cell r="B8">
            <v>6</v>
          </cell>
          <cell r="C8">
            <v>55.620704725471143</v>
          </cell>
          <cell r="D8">
            <v>277.90298979749122</v>
          </cell>
        </row>
        <row r="9">
          <cell r="A9">
            <v>7</v>
          </cell>
          <cell r="B9">
            <v>7</v>
          </cell>
          <cell r="C9">
            <v>82.432062491766857</v>
          </cell>
          <cell r="D9">
            <v>385.02420318684437</v>
          </cell>
        </row>
        <row r="10">
          <cell r="A10">
            <v>8</v>
          </cell>
          <cell r="B10">
            <v>8</v>
          </cell>
          <cell r="C10">
            <v>93.97421362874698</v>
          </cell>
          <cell r="D10">
            <v>419.24232222142751</v>
          </cell>
        </row>
        <row r="11">
          <cell r="A11">
            <v>9</v>
          </cell>
          <cell r="B11">
            <v>9</v>
          </cell>
          <cell r="C11">
            <v>69.839748004831463</v>
          </cell>
          <cell r="D11">
            <v>343.48451165244268</v>
          </cell>
        </row>
        <row r="12">
          <cell r="A12">
            <v>10</v>
          </cell>
          <cell r="B12">
            <v>10</v>
          </cell>
          <cell r="C12">
            <v>43.641476504883073</v>
          </cell>
          <cell r="D12">
            <v>198.81549088190411</v>
          </cell>
        </row>
        <row r="13">
          <cell r="A13">
            <v>11</v>
          </cell>
          <cell r="B13">
            <v>11</v>
          </cell>
          <cell r="C13">
            <v>46.284652806926793</v>
          </cell>
          <cell r="D13">
            <v>228.03610222093519</v>
          </cell>
        </row>
        <row r="14">
          <cell r="A14">
            <v>12</v>
          </cell>
          <cell r="B14">
            <v>12</v>
          </cell>
          <cell r="C14">
            <v>51.462342111330727</v>
          </cell>
          <cell r="D14">
            <v>260.55643544581028</v>
          </cell>
        </row>
        <row r="15">
          <cell r="A15">
            <v>13</v>
          </cell>
          <cell r="B15">
            <v>13</v>
          </cell>
          <cell r="C15">
            <v>57.674603276398187</v>
          </cell>
          <cell r="D15">
            <v>294.1892639483068</v>
          </cell>
        </row>
        <row r="16">
          <cell r="A16">
            <v>14</v>
          </cell>
          <cell r="B16">
            <v>14</v>
          </cell>
          <cell r="C16">
            <v>51.516735791635057</v>
          </cell>
          <cell r="D16">
            <v>260.7868116210239</v>
          </cell>
        </row>
        <row r="17">
          <cell r="A17">
            <v>15</v>
          </cell>
          <cell r="B17">
            <v>15</v>
          </cell>
          <cell r="C17">
            <v>46.225658282187382</v>
          </cell>
          <cell r="D17">
            <v>227.7447963480526</v>
          </cell>
        </row>
        <row r="18">
          <cell r="A18">
            <v>16</v>
          </cell>
          <cell r="B18">
            <v>16</v>
          </cell>
          <cell r="C18">
            <v>43.473781282912967</v>
          </cell>
          <cell r="D18">
            <v>197.84364433918199</v>
          </cell>
        </row>
        <row r="19">
          <cell r="A19">
            <v>17</v>
          </cell>
          <cell r="B19">
            <v>17</v>
          </cell>
          <cell r="C19">
            <v>48.207078569971138</v>
          </cell>
          <cell r="D19">
            <v>234.69870501861459</v>
          </cell>
        </row>
        <row r="20">
          <cell r="A20">
            <v>18</v>
          </cell>
          <cell r="B20">
            <v>18</v>
          </cell>
          <cell r="C20">
            <v>54.4227558066775</v>
          </cell>
          <cell r="D20">
            <v>273.18882503297891</v>
          </cell>
        </row>
        <row r="21">
          <cell r="A21">
            <v>19</v>
          </cell>
          <cell r="B21">
            <v>19</v>
          </cell>
          <cell r="C21">
            <v>145.2048215941839</v>
          </cell>
          <cell r="D21">
            <v>539.32919353876002</v>
          </cell>
        </row>
        <row r="22">
          <cell r="A22">
            <v>20</v>
          </cell>
          <cell r="B22">
            <v>20</v>
          </cell>
          <cell r="C22">
            <v>215.59093320557469</v>
          </cell>
          <cell r="D22">
            <v>673.40208374178496</v>
          </cell>
        </row>
        <row r="23">
          <cell r="A23">
            <v>21</v>
          </cell>
          <cell r="B23">
            <v>21</v>
          </cell>
          <cell r="C23">
            <v>272.70844824290612</v>
          </cell>
          <cell r="D23">
            <v>762.12896083095177</v>
          </cell>
        </row>
        <row r="24">
          <cell r="A24">
            <v>22</v>
          </cell>
          <cell r="B24">
            <v>22</v>
          </cell>
          <cell r="C24">
            <v>215.59093320557469</v>
          </cell>
          <cell r="D24">
            <v>673.40208374178496</v>
          </cell>
        </row>
        <row r="25">
          <cell r="A25">
            <v>23</v>
          </cell>
          <cell r="B25">
            <v>23</v>
          </cell>
          <cell r="C25">
            <v>126.754469840616</v>
          </cell>
          <cell r="D25">
            <v>501.71572048156122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55.620704725471143</v>
          </cell>
          <cell r="D2">
            <v>277.90298979749122</v>
          </cell>
        </row>
        <row r="3">
          <cell r="A3">
            <v>1</v>
          </cell>
          <cell r="B3">
            <v>1</v>
          </cell>
          <cell r="C3">
            <v>43.606711926003847</v>
          </cell>
          <cell r="D3">
            <v>175.69013121886721</v>
          </cell>
        </row>
        <row r="4">
          <cell r="A4">
            <v>2</v>
          </cell>
          <cell r="B4">
            <v>2</v>
          </cell>
          <cell r="C4">
            <v>44.306513932535701</v>
          </cell>
          <cell r="D4">
            <v>189.8631021245638</v>
          </cell>
        </row>
        <row r="5">
          <cell r="A5">
            <v>3</v>
          </cell>
          <cell r="B5">
            <v>3</v>
          </cell>
          <cell r="C5">
            <v>45.938011875192601</v>
          </cell>
          <cell r="D5">
            <v>208.74381943398629</v>
          </cell>
        </row>
        <row r="6">
          <cell r="A6">
            <v>4</v>
          </cell>
          <cell r="B6">
            <v>4</v>
          </cell>
          <cell r="C6">
            <v>44.626591494942687</v>
          </cell>
          <cell r="D6">
            <v>196.21209672801649</v>
          </cell>
        </row>
        <row r="7">
          <cell r="A7">
            <v>5</v>
          </cell>
          <cell r="B7">
            <v>5</v>
          </cell>
          <cell r="C7">
            <v>45.938011875192601</v>
          </cell>
          <cell r="D7">
            <v>208.74381943398629</v>
          </cell>
        </row>
        <row r="8">
          <cell r="A8">
            <v>6</v>
          </cell>
          <cell r="B8">
            <v>6</v>
          </cell>
          <cell r="C8">
            <v>54.908737272277683</v>
          </cell>
          <cell r="D8">
            <v>275.11462778756788</v>
          </cell>
        </row>
        <row r="9">
          <cell r="A9">
            <v>7</v>
          </cell>
          <cell r="B9">
            <v>7</v>
          </cell>
          <cell r="C9">
            <v>77.529823441783392</v>
          </cell>
          <cell r="D9">
            <v>371.97749119291387</v>
          </cell>
        </row>
        <row r="10">
          <cell r="A10">
            <v>8</v>
          </cell>
          <cell r="B10">
            <v>8</v>
          </cell>
          <cell r="C10">
            <v>84.918689994388103</v>
          </cell>
          <cell r="D10">
            <v>396.20171231166012</v>
          </cell>
        </row>
        <row r="11">
          <cell r="A11">
            <v>9</v>
          </cell>
          <cell r="B11">
            <v>9</v>
          </cell>
          <cell r="C11">
            <v>59.040006054826613</v>
          </cell>
          <cell r="D11">
            <v>307.67163577511621</v>
          </cell>
        </row>
        <row r="12">
          <cell r="A12">
            <v>10</v>
          </cell>
          <cell r="B12">
            <v>10</v>
          </cell>
          <cell r="C12">
            <v>34.607435203650013</v>
          </cell>
          <cell r="D12">
            <v>138.51763117742209</v>
          </cell>
        </row>
        <row r="13">
          <cell r="A13">
            <v>11</v>
          </cell>
          <cell r="B13">
            <v>11</v>
          </cell>
          <cell r="C13">
            <v>32.191134487564717</v>
          </cell>
          <cell r="D13">
            <v>141.42583547012899</v>
          </cell>
        </row>
        <row r="14">
          <cell r="A14">
            <v>12</v>
          </cell>
          <cell r="B14">
            <v>12</v>
          </cell>
          <cell r="C14">
            <v>31.666559168107749</v>
          </cell>
          <cell r="D14">
            <v>154.79554113579661</v>
          </cell>
        </row>
        <row r="15">
          <cell r="A15">
            <v>13</v>
          </cell>
          <cell r="B15">
            <v>13</v>
          </cell>
          <cell r="C15">
            <v>33.875154922478963</v>
          </cell>
          <cell r="D15">
            <v>183.24291866466211</v>
          </cell>
        </row>
        <row r="16">
          <cell r="A16">
            <v>14</v>
          </cell>
          <cell r="B16">
            <v>14</v>
          </cell>
          <cell r="C16">
            <v>31.830670116162139</v>
          </cell>
          <cell r="D16">
            <v>156.34485290768461</v>
          </cell>
        </row>
        <row r="17">
          <cell r="A17">
            <v>15</v>
          </cell>
          <cell r="B17">
            <v>15</v>
          </cell>
          <cell r="C17">
            <v>32.032196035408788</v>
          </cell>
          <cell r="D17">
            <v>139.47486169814849</v>
          </cell>
        </row>
        <row r="18">
          <cell r="A18">
            <v>16</v>
          </cell>
          <cell r="B18">
            <v>16</v>
          </cell>
          <cell r="C18">
            <v>33.732544166885589</v>
          </cell>
          <cell r="D18">
            <v>132.0402752666779</v>
          </cell>
        </row>
        <row r="19">
          <cell r="A19">
            <v>17</v>
          </cell>
          <cell r="B19">
            <v>17</v>
          </cell>
          <cell r="C19">
            <v>37.484519179555647</v>
          </cell>
          <cell r="D19">
            <v>179.31275404845971</v>
          </cell>
        </row>
        <row r="20">
          <cell r="A20">
            <v>18</v>
          </cell>
          <cell r="B20">
            <v>18</v>
          </cell>
          <cell r="C20">
            <v>47.450610620449169</v>
          </cell>
          <cell r="D20">
            <v>244.51032730402309</v>
          </cell>
        </row>
        <row r="21">
          <cell r="A21">
            <v>19</v>
          </cell>
          <cell r="B21">
            <v>19</v>
          </cell>
          <cell r="C21">
            <v>142.96162547202681</v>
          </cell>
          <cell r="D21">
            <v>534.94369468109642</v>
          </cell>
        </row>
        <row r="22">
          <cell r="A22">
            <v>20</v>
          </cell>
          <cell r="B22">
            <v>20</v>
          </cell>
          <cell r="C22">
            <v>215.59093320557469</v>
          </cell>
          <cell r="D22">
            <v>673.40208374178496</v>
          </cell>
        </row>
        <row r="23">
          <cell r="A23">
            <v>21</v>
          </cell>
          <cell r="B23">
            <v>21</v>
          </cell>
          <cell r="C23">
            <v>272.70844824290612</v>
          </cell>
          <cell r="D23">
            <v>762.12896083095177</v>
          </cell>
        </row>
        <row r="24">
          <cell r="A24">
            <v>22</v>
          </cell>
          <cell r="B24">
            <v>22</v>
          </cell>
          <cell r="C24">
            <v>215.59093320557469</v>
          </cell>
          <cell r="D24">
            <v>673.40208374178496</v>
          </cell>
        </row>
        <row r="25">
          <cell r="A25">
            <v>23</v>
          </cell>
          <cell r="B25">
            <v>23</v>
          </cell>
          <cell r="C25">
            <v>126.754469840616</v>
          </cell>
          <cell r="D25">
            <v>501.71572048156122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55.620704725471143</v>
          </cell>
          <cell r="D2">
            <v>277.90298979749122</v>
          </cell>
        </row>
        <row r="3">
          <cell r="A3">
            <v>1</v>
          </cell>
          <cell r="B3">
            <v>1</v>
          </cell>
          <cell r="C3">
            <v>43.606711926003847</v>
          </cell>
          <cell r="D3">
            <v>175.69013121886721</v>
          </cell>
        </row>
        <row r="4">
          <cell r="A4">
            <v>2</v>
          </cell>
          <cell r="B4">
            <v>2</v>
          </cell>
          <cell r="C4">
            <v>44.306513932535701</v>
          </cell>
          <cell r="D4">
            <v>189.8631021245638</v>
          </cell>
        </row>
        <row r="5">
          <cell r="A5">
            <v>3</v>
          </cell>
          <cell r="B5">
            <v>3</v>
          </cell>
          <cell r="C5">
            <v>45.938011875192601</v>
          </cell>
          <cell r="D5">
            <v>208.74381943398629</v>
          </cell>
        </row>
        <row r="6">
          <cell r="A6">
            <v>4</v>
          </cell>
          <cell r="B6">
            <v>4</v>
          </cell>
          <cell r="C6">
            <v>44.626591494942687</v>
          </cell>
          <cell r="D6">
            <v>196.21209672801649</v>
          </cell>
        </row>
        <row r="7">
          <cell r="A7">
            <v>5</v>
          </cell>
          <cell r="B7">
            <v>5</v>
          </cell>
          <cell r="C7">
            <v>45.938011875192601</v>
          </cell>
          <cell r="D7">
            <v>208.74381943398629</v>
          </cell>
        </row>
        <row r="8">
          <cell r="A8">
            <v>6</v>
          </cell>
          <cell r="B8">
            <v>6</v>
          </cell>
          <cell r="C8">
            <v>53.928197974229818</v>
          </cell>
          <cell r="D8">
            <v>271.20965859169843</v>
          </cell>
        </row>
        <row r="9">
          <cell r="A9">
            <v>7</v>
          </cell>
          <cell r="B9">
            <v>7</v>
          </cell>
          <cell r="C9">
            <v>71.346660220660112</v>
          </cell>
          <cell r="D9">
            <v>353.87106813490863</v>
          </cell>
        </row>
        <row r="10">
          <cell r="A10">
            <v>8</v>
          </cell>
          <cell r="B10">
            <v>8</v>
          </cell>
          <cell r="C10">
            <v>72.18927187176692</v>
          </cell>
          <cell r="D10">
            <v>359.31924412918443</v>
          </cell>
        </row>
        <row r="11">
          <cell r="A11">
            <v>9</v>
          </cell>
          <cell r="B11">
            <v>9</v>
          </cell>
          <cell r="C11">
            <v>44.084333793062669</v>
          </cell>
          <cell r="D11">
            <v>248.05283399969801</v>
          </cell>
        </row>
        <row r="12">
          <cell r="A12">
            <v>10</v>
          </cell>
          <cell r="B12">
            <v>10</v>
          </cell>
          <cell r="C12">
            <v>29.30347450014883</v>
          </cell>
          <cell r="D12">
            <v>39.007993169107849</v>
          </cell>
        </row>
        <row r="13">
          <cell r="A13">
            <v>11</v>
          </cell>
          <cell r="B13">
            <v>11</v>
          </cell>
          <cell r="C13">
            <v>29.08980995340233</v>
          </cell>
          <cell r="D13">
            <v>-1.963308653896308</v>
          </cell>
        </row>
        <row r="14">
          <cell r="A14">
            <v>12</v>
          </cell>
          <cell r="B14">
            <v>12</v>
          </cell>
          <cell r="C14">
            <v>30.129729340192839</v>
          </cell>
          <cell r="D14">
            <v>-19.48611934993151</v>
          </cell>
        </row>
        <row r="15">
          <cell r="A15">
            <v>13</v>
          </cell>
          <cell r="B15">
            <v>13</v>
          </cell>
          <cell r="C15">
            <v>28.392053637735771</v>
          </cell>
          <cell r="D15">
            <v>0.3302620877805037</v>
          </cell>
        </row>
        <row r="16">
          <cell r="A16">
            <v>14</v>
          </cell>
          <cell r="B16">
            <v>14</v>
          </cell>
          <cell r="C16">
            <v>29.68924016798157</v>
          </cell>
          <cell r="D16">
            <v>-15.73079918394288</v>
          </cell>
        </row>
        <row r="17">
          <cell r="A17">
            <v>15</v>
          </cell>
          <cell r="B17">
            <v>15</v>
          </cell>
          <cell r="C17">
            <v>29.524816573239569</v>
          </cell>
          <cell r="D17">
            <v>-6.6624053230406082</v>
          </cell>
        </row>
        <row r="18">
          <cell r="A18">
            <v>16</v>
          </cell>
          <cell r="B18">
            <v>16</v>
          </cell>
          <cell r="C18">
            <v>29.56384971169544</v>
          </cell>
          <cell r="D18">
            <v>21.819292640166079</v>
          </cell>
        </row>
        <row r="19">
          <cell r="A19">
            <v>17</v>
          </cell>
          <cell r="B19">
            <v>17</v>
          </cell>
          <cell r="C19">
            <v>28.000019093933499</v>
          </cell>
          <cell r="D19">
            <v>86.365502706958594</v>
          </cell>
        </row>
        <row r="20">
          <cell r="A20">
            <v>18</v>
          </cell>
          <cell r="B20">
            <v>18</v>
          </cell>
          <cell r="C20">
            <v>37.912816290762017</v>
          </cell>
          <cell r="D20">
            <v>196.9596269145546</v>
          </cell>
        </row>
        <row r="21">
          <cell r="A21">
            <v>19</v>
          </cell>
          <cell r="B21">
            <v>19</v>
          </cell>
          <cell r="C21">
            <v>139.6586754351878</v>
          </cell>
          <cell r="D21">
            <v>528.41119779623421</v>
          </cell>
        </row>
        <row r="22">
          <cell r="A22">
            <v>20</v>
          </cell>
          <cell r="B22">
            <v>20</v>
          </cell>
          <cell r="C22">
            <v>215.59093320557469</v>
          </cell>
          <cell r="D22">
            <v>673.40208374178496</v>
          </cell>
        </row>
        <row r="23">
          <cell r="A23">
            <v>21</v>
          </cell>
          <cell r="B23">
            <v>21</v>
          </cell>
          <cell r="C23">
            <v>272.70844824290612</v>
          </cell>
          <cell r="D23">
            <v>762.12896083095177</v>
          </cell>
        </row>
        <row r="24">
          <cell r="A24">
            <v>22</v>
          </cell>
          <cell r="B24">
            <v>22</v>
          </cell>
          <cell r="C24">
            <v>215.59093320557469</v>
          </cell>
          <cell r="D24">
            <v>673.40208374178496</v>
          </cell>
        </row>
        <row r="25">
          <cell r="A25">
            <v>23</v>
          </cell>
          <cell r="B25">
            <v>23</v>
          </cell>
          <cell r="C25">
            <v>126.754469840616</v>
          </cell>
          <cell r="D25">
            <v>501.71572048156122</v>
          </cell>
        </row>
      </sheetData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55.620704725471143</v>
          </cell>
          <cell r="D2">
            <v>277.90298979749122</v>
          </cell>
        </row>
        <row r="3">
          <cell r="A3">
            <v>1</v>
          </cell>
          <cell r="B3">
            <v>1</v>
          </cell>
          <cell r="C3">
            <v>43.606711926003847</v>
          </cell>
          <cell r="D3">
            <v>175.69013121886721</v>
          </cell>
        </row>
        <row r="4">
          <cell r="A4">
            <v>2</v>
          </cell>
          <cell r="B4">
            <v>2</v>
          </cell>
          <cell r="C4">
            <v>44.306513932535701</v>
          </cell>
          <cell r="D4">
            <v>189.8631021245638</v>
          </cell>
        </row>
        <row r="5">
          <cell r="A5">
            <v>3</v>
          </cell>
          <cell r="B5">
            <v>3</v>
          </cell>
          <cell r="C5">
            <v>45.938011875192601</v>
          </cell>
          <cell r="D5">
            <v>208.74381943398629</v>
          </cell>
        </row>
        <row r="6">
          <cell r="A6">
            <v>4</v>
          </cell>
          <cell r="B6">
            <v>4</v>
          </cell>
          <cell r="C6">
            <v>44.626591494942687</v>
          </cell>
          <cell r="D6">
            <v>196.21209672801649</v>
          </cell>
        </row>
        <row r="7">
          <cell r="A7">
            <v>5</v>
          </cell>
          <cell r="B7">
            <v>5</v>
          </cell>
          <cell r="C7">
            <v>45.938011875192601</v>
          </cell>
          <cell r="D7">
            <v>208.74381943398629</v>
          </cell>
        </row>
        <row r="8">
          <cell r="A8">
            <v>6</v>
          </cell>
          <cell r="B8">
            <v>6</v>
          </cell>
          <cell r="C8">
            <v>52.560539329664358</v>
          </cell>
          <cell r="D8">
            <v>265.62956348151158</v>
          </cell>
        </row>
        <row r="9">
          <cell r="A9">
            <v>7</v>
          </cell>
          <cell r="B9">
            <v>7</v>
          </cell>
          <cell r="C9">
            <v>62.769976428221099</v>
          </cell>
          <cell r="D9">
            <v>325.82714700909918</v>
          </cell>
        </row>
        <row r="10">
          <cell r="A10">
            <v>8</v>
          </cell>
          <cell r="B10">
            <v>8</v>
          </cell>
          <cell r="C10">
            <v>56.064644292907822</v>
          </cell>
          <cell r="D10">
            <v>305.39833811015808</v>
          </cell>
        </row>
        <row r="11">
          <cell r="A11">
            <v>9</v>
          </cell>
          <cell r="B11">
            <v>9</v>
          </cell>
          <cell r="C11">
            <v>30.240810997907079</v>
          </cell>
          <cell r="D11">
            <v>162.1001544761435</v>
          </cell>
        </row>
        <row r="12">
          <cell r="A12">
            <v>10</v>
          </cell>
          <cell r="B12">
            <v>10</v>
          </cell>
          <cell r="C12">
            <v>44.103854965473161</v>
          </cell>
          <cell r="D12">
            <v>-104.73252852696599</v>
          </cell>
        </row>
        <row r="13">
          <cell r="A13">
            <v>11</v>
          </cell>
          <cell r="B13">
            <v>11</v>
          </cell>
          <cell r="C13">
            <v>70.747078383641949</v>
          </cell>
          <cell r="D13">
            <v>-200.79240140745799</v>
          </cell>
        </row>
        <row r="14">
          <cell r="A14">
            <v>12</v>
          </cell>
          <cell r="B14">
            <v>12</v>
          </cell>
          <cell r="C14">
            <v>93.898601420910424</v>
          </cell>
          <cell r="D14">
            <v>-255.76907347303239</v>
          </cell>
        </row>
        <row r="15">
          <cell r="A15">
            <v>13</v>
          </cell>
          <cell r="B15">
            <v>13</v>
          </cell>
          <cell r="C15">
            <v>92.167370082288215</v>
          </cell>
          <cell r="D15">
            <v>-245.4111661114253</v>
          </cell>
        </row>
        <row r="16">
          <cell r="A16">
            <v>14</v>
          </cell>
          <cell r="B16">
            <v>14</v>
          </cell>
          <cell r="C16">
            <v>90.881461523180562</v>
          </cell>
          <cell r="D16">
            <v>-249.56583889511759</v>
          </cell>
        </row>
        <row r="17">
          <cell r="A17">
            <v>15</v>
          </cell>
          <cell r="B17">
            <v>15</v>
          </cell>
          <cell r="C17">
            <v>73.852235917376035</v>
          </cell>
          <cell r="D17">
            <v>-210.33952721598021</v>
          </cell>
        </row>
        <row r="18">
          <cell r="A18">
            <v>16</v>
          </cell>
          <cell r="B18">
            <v>16</v>
          </cell>
          <cell r="C18">
            <v>50.930898666463399</v>
          </cell>
          <cell r="D18">
            <v>-135.088621341595</v>
          </cell>
        </row>
        <row r="19">
          <cell r="A19">
            <v>17</v>
          </cell>
          <cell r="B19">
            <v>17</v>
          </cell>
          <cell r="C19">
            <v>33.352838272396831</v>
          </cell>
          <cell r="D19">
            <v>-43.922515813719258</v>
          </cell>
        </row>
        <row r="20">
          <cell r="A20">
            <v>18</v>
          </cell>
          <cell r="B20">
            <v>18</v>
          </cell>
          <cell r="C20">
            <v>29.024749601162078</v>
          </cell>
          <cell r="D20">
            <v>129.85488107615581</v>
          </cell>
        </row>
        <row r="21">
          <cell r="A21">
            <v>19</v>
          </cell>
          <cell r="B21">
            <v>19</v>
          </cell>
          <cell r="C21">
            <v>134.94701880378599</v>
          </cell>
          <cell r="D21">
            <v>519.91038186784999</v>
          </cell>
        </row>
        <row r="22">
          <cell r="A22">
            <v>20</v>
          </cell>
          <cell r="B22">
            <v>20</v>
          </cell>
          <cell r="C22">
            <v>215.59093320557469</v>
          </cell>
          <cell r="D22">
            <v>673.40208374178496</v>
          </cell>
        </row>
        <row r="23">
          <cell r="A23">
            <v>21</v>
          </cell>
          <cell r="B23">
            <v>21</v>
          </cell>
          <cell r="C23">
            <v>272.70844824290612</v>
          </cell>
          <cell r="D23">
            <v>762.12896083095177</v>
          </cell>
        </row>
        <row r="24">
          <cell r="A24">
            <v>22</v>
          </cell>
          <cell r="B24">
            <v>22</v>
          </cell>
          <cell r="C24">
            <v>215.59093320557469</v>
          </cell>
          <cell r="D24">
            <v>673.40208374178496</v>
          </cell>
        </row>
        <row r="25">
          <cell r="A25">
            <v>23</v>
          </cell>
          <cell r="B25">
            <v>23</v>
          </cell>
          <cell r="C25">
            <v>126.754469840616</v>
          </cell>
          <cell r="D25">
            <v>501.71572048156122</v>
          </cell>
        </row>
      </sheetData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B1" t="str">
            <v>horas (h)</v>
          </cell>
          <cell r="C1" t="str">
            <v>perdas em kW</v>
          </cell>
          <cell r="D1" t="str">
            <v>potencia em kW</v>
          </cell>
        </row>
        <row r="2">
          <cell r="A2">
            <v>0</v>
          </cell>
          <cell r="B2">
            <v>0</v>
          </cell>
          <cell r="C2">
            <v>55.620704725471143</v>
          </cell>
          <cell r="D2">
            <v>277.90298979749122</v>
          </cell>
        </row>
        <row r="3">
          <cell r="A3">
            <v>1</v>
          </cell>
          <cell r="B3">
            <v>1</v>
          </cell>
          <cell r="C3">
            <v>43.606711926003847</v>
          </cell>
          <cell r="D3">
            <v>175.69013121886721</v>
          </cell>
        </row>
        <row r="4">
          <cell r="A4">
            <v>2</v>
          </cell>
          <cell r="B4">
            <v>2</v>
          </cell>
          <cell r="C4">
            <v>44.306513932535701</v>
          </cell>
          <cell r="D4">
            <v>189.8631021245638</v>
          </cell>
        </row>
        <row r="5">
          <cell r="A5">
            <v>3</v>
          </cell>
          <cell r="B5">
            <v>3</v>
          </cell>
          <cell r="C5">
            <v>45.938011875192601</v>
          </cell>
          <cell r="D5">
            <v>208.74381943398629</v>
          </cell>
        </row>
        <row r="6">
          <cell r="A6">
            <v>4</v>
          </cell>
          <cell r="B6">
            <v>4</v>
          </cell>
          <cell r="C6">
            <v>44.626591494942687</v>
          </cell>
          <cell r="D6">
            <v>196.21209672801649</v>
          </cell>
        </row>
        <row r="7">
          <cell r="A7">
            <v>5</v>
          </cell>
          <cell r="B7">
            <v>5</v>
          </cell>
          <cell r="C7">
            <v>45.938011875192601</v>
          </cell>
          <cell r="D7">
            <v>208.74381943398629</v>
          </cell>
        </row>
        <row r="8">
          <cell r="A8">
            <v>6</v>
          </cell>
          <cell r="B8">
            <v>6</v>
          </cell>
          <cell r="C8">
            <v>50.367974197276787</v>
          </cell>
          <cell r="D8">
            <v>258.58099145738902</v>
          </cell>
        </row>
        <row r="9">
          <cell r="A9">
            <v>7</v>
          </cell>
          <cell r="B9">
            <v>7</v>
          </cell>
          <cell r="C9">
            <v>52.400986456270623</v>
          </cell>
          <cell r="D9">
            <v>287.67835975786528</v>
          </cell>
        </row>
        <row r="10">
          <cell r="A10">
            <v>8</v>
          </cell>
          <cell r="B10">
            <v>8</v>
          </cell>
          <cell r="C10">
            <v>40.443353366467207</v>
          </cell>
          <cell r="D10">
            <v>236.87054702268929</v>
          </cell>
        </row>
        <row r="11">
          <cell r="A11">
            <v>9</v>
          </cell>
          <cell r="B11">
            <v>9</v>
          </cell>
          <cell r="C11">
            <v>25.686700754100261</v>
          </cell>
          <cell r="D11">
            <v>50.326904002690263</v>
          </cell>
        </row>
        <row r="12">
          <cell r="A12">
            <v>10</v>
          </cell>
          <cell r="B12">
            <v>10</v>
          </cell>
          <cell r="C12">
            <v>102.535317497704</v>
          </cell>
          <cell r="D12">
            <v>-282.3582256166286</v>
          </cell>
        </row>
        <row r="13">
          <cell r="A13">
            <v>11</v>
          </cell>
          <cell r="B13">
            <v>11</v>
          </cell>
          <cell r="C13">
            <v>198.31654893572241</v>
          </cell>
          <cell r="D13">
            <v>-440.82311048665338</v>
          </cell>
        </row>
        <row r="14">
          <cell r="A14">
            <v>12</v>
          </cell>
          <cell r="B14">
            <v>12</v>
          </cell>
          <cell r="C14">
            <v>278.50722297564022</v>
          </cell>
          <cell r="D14">
            <v>-533.66822447355389</v>
          </cell>
        </row>
        <row r="15">
          <cell r="A15">
            <v>13</v>
          </cell>
          <cell r="B15">
            <v>13</v>
          </cell>
          <cell r="C15">
            <v>284.95882353906131</v>
          </cell>
          <cell r="D15">
            <v>-535.01903245853737</v>
          </cell>
        </row>
        <row r="16">
          <cell r="A16">
            <v>14</v>
          </cell>
          <cell r="B16">
            <v>14</v>
          </cell>
          <cell r="C16">
            <v>269.957233840382</v>
          </cell>
          <cell r="D16">
            <v>-524.83082447070592</v>
          </cell>
        </row>
        <row r="17">
          <cell r="A17">
            <v>15</v>
          </cell>
          <cell r="B17">
            <v>15</v>
          </cell>
          <cell r="C17">
            <v>207.31515260975081</v>
          </cell>
          <cell r="D17">
            <v>-454.29741443479662</v>
          </cell>
        </row>
        <row r="18">
          <cell r="A18">
            <v>16</v>
          </cell>
          <cell r="B18">
            <v>16</v>
          </cell>
          <cell r="C18">
            <v>124.28916979381491</v>
          </cell>
          <cell r="D18">
            <v>-327.18367606973851</v>
          </cell>
        </row>
        <row r="19">
          <cell r="A19">
            <v>17</v>
          </cell>
          <cell r="B19">
            <v>17</v>
          </cell>
          <cell r="C19">
            <v>73.537011559823583</v>
          </cell>
          <cell r="D19">
            <v>-209.5050533666508</v>
          </cell>
        </row>
        <row r="20">
          <cell r="A20">
            <v>18</v>
          </cell>
          <cell r="B20">
            <v>18</v>
          </cell>
          <cell r="C20">
            <v>26.20563400321571</v>
          </cell>
          <cell r="D20">
            <v>41.925542405131161</v>
          </cell>
        </row>
        <row r="21">
          <cell r="A21">
            <v>19</v>
          </cell>
          <cell r="B21">
            <v>19</v>
          </cell>
          <cell r="C21">
            <v>127.9955352689519</v>
          </cell>
          <cell r="D21">
            <v>505.62289966391359</v>
          </cell>
        </row>
        <row r="22">
          <cell r="A22">
            <v>20</v>
          </cell>
          <cell r="B22">
            <v>20</v>
          </cell>
          <cell r="C22">
            <v>215.59093320557469</v>
          </cell>
          <cell r="D22">
            <v>673.40208374178496</v>
          </cell>
        </row>
        <row r="23">
          <cell r="A23">
            <v>21</v>
          </cell>
          <cell r="B23">
            <v>21</v>
          </cell>
          <cell r="C23">
            <v>272.70844824290612</v>
          </cell>
          <cell r="D23">
            <v>762.12896083095177</v>
          </cell>
        </row>
        <row r="24">
          <cell r="A24">
            <v>22</v>
          </cell>
          <cell r="B24">
            <v>22</v>
          </cell>
          <cell r="C24">
            <v>215.59093320557469</v>
          </cell>
          <cell r="D24">
            <v>673.40208374178496</v>
          </cell>
        </row>
        <row r="25">
          <cell r="A25">
            <v>23</v>
          </cell>
          <cell r="B25">
            <v>23</v>
          </cell>
          <cell r="C25">
            <v>126.754469840616</v>
          </cell>
          <cell r="D25">
            <v>501.71572048156122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onardo Jaime Machado Simões" refreshedDate="44848.762043518516" createdVersion="8" refreshedVersion="8" minRefreshableVersion="3" recordCount="288" xr:uid="{1FC3CD32-E89C-4FDA-8189-3806A78C92D4}">
  <cacheSource type="worksheet">
    <worksheetSource name="Dados"/>
  </cacheSource>
  <cacheFields count="11">
    <cacheField name="Horas" numFmtId="0">
      <sharedItems containsSemiMixedTypes="0" containsString="0" containsNumber="1" containsInteger="1" minValue="0" maxValue="23"/>
    </cacheField>
    <cacheField name="Horas (h)" numFmtId="164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Perdas (kW)" numFmtId="0">
      <sharedItems containsSemiMixedTypes="0" containsString="0" containsNumber="1" minValue="4.5254924964639791" maxValue="284.95882353906131"/>
    </cacheField>
    <cacheField name="Potência (kW)" numFmtId="0">
      <sharedItems containsSemiMixedTypes="0" containsString="0" containsNumber="1" minValue="-754.50616559699154" maxValue="1255.138788689015"/>
    </cacheField>
    <cacheField name="Cenário" numFmtId="0">
      <sharedItems count="6">
        <s v="Cenário 1"/>
        <s v="Cenário 2"/>
        <s v="Cenário 3"/>
        <s v="Cenário 4"/>
        <s v="Cenário Base"/>
        <s v="Cenário 5"/>
      </sharedItems>
    </cacheField>
    <cacheField name="Potência FV (kW)" numFmtId="0">
      <sharedItems containsSemiMixedTypes="0" containsString="0" containsNumber="1" containsInteger="1" minValue="0" maxValue="5000"/>
    </cacheField>
    <cacheField name="Alimentador index" numFmtId="0">
      <sharedItems containsSemiMixedTypes="0" containsString="0" containsNumber="1" containsInteger="1" minValue="1" maxValue="2"/>
    </cacheField>
    <cacheField name="Cenário index" numFmtId="0">
      <sharedItems containsSemiMixedTypes="0" containsString="0" containsNumber="1" containsInteger="1" minValue="0" maxValue="5"/>
    </cacheField>
    <cacheField name="Alimentador" numFmtId="0">
      <sharedItems count="2">
        <s v="13 barras"/>
        <s v="34 barras"/>
      </sharedItems>
    </cacheField>
    <cacheField name="Rede primária" numFmtId="0">
      <sharedItems containsSemiMixedTypes="0" containsString="0" containsNumber="1" minValue="4.16" maxValue="24.9"/>
    </cacheField>
    <cacheField name="Rede Secundária" numFmtId="0">
      <sharedItems containsSemiMixedTypes="0" containsString="0" containsNumber="1" minValue="4.16" maxValue="480"/>
    </cacheField>
  </cacheFields>
  <extLst>
    <ext xmlns:x14="http://schemas.microsoft.com/office/spreadsheetml/2009/9/main" uri="{725AE2AE-9491-48be-B2B4-4EB974FC3084}">
      <x14:pivotCacheDefinition pivotCacheId="90356407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onardo Jaime Machado Simões" refreshedDate="44848.762048958335" createdVersion="8" refreshedVersion="8" minRefreshableVersion="3" recordCount="960" xr:uid="{BE77C6E8-A0BF-4443-B224-E1EFA1007534}">
  <cacheSource type="worksheet">
    <worksheetSource name="Dados_fv"/>
  </cacheSource>
  <cacheFields count="7">
    <cacheField name="Horas" numFmtId="0">
      <sharedItems containsSemiMixedTypes="0" containsString="0" containsNumber="1" containsInteger="1" minValue="0" maxValue="23"/>
    </cacheField>
    <cacheField name="Horas (h)" numFmtId="164">
      <sharedItems containsSemiMixedTypes="0" containsNonDate="0" containsDate="1" containsString="0" minDate="1899-12-30T00:00:00" maxDate="1899-12-31T00:00:00" count="24">
        <d v="1899-12-30T00:00:00"/>
        <d v="1899-12-30T01:00:00"/>
        <d v="1899-12-30T02:00:00"/>
        <d v="1899-12-30T03:00:00"/>
        <d v="1899-12-30T04:00:00"/>
        <d v="1899-12-30T05:00:00"/>
        <d v="1899-12-30T06:00:00"/>
        <d v="1899-12-30T07:00:00"/>
        <d v="1899-12-30T08:00:00"/>
        <d v="1899-12-30T09:00:00"/>
        <d v="1899-12-30T10:00:00"/>
        <d v="1899-12-30T11:00:00"/>
        <d v="1899-12-30T12:00:00"/>
        <d v="1899-12-30T13:00:00"/>
        <d v="1899-12-30T14:00:00"/>
        <d v="1899-12-30T15:00:00"/>
        <d v="1899-12-30T16:00:00"/>
        <d v="1899-12-30T17:00:00"/>
        <d v="1899-12-30T18:00:00"/>
        <d v="1899-12-30T19:00:00"/>
        <d v="1899-12-30T20:00:00"/>
        <d v="1899-12-30T21:00:00"/>
        <d v="1899-12-30T22:00:00"/>
        <d v="1899-12-30T23:00:00"/>
      </sharedItems>
    </cacheField>
    <cacheField name="Cenário" numFmtId="0">
      <sharedItems count="6">
        <s v="Cenário 1"/>
        <s v="Cenário 2"/>
        <s v="Cenário 3"/>
        <s v="Cenário 4"/>
        <s v="Cenário 5"/>
        <s v="Cenário Base" u="1"/>
      </sharedItems>
    </cacheField>
    <cacheField name="Dados FV" numFmtId="0">
      <sharedItems containsSemiMixedTypes="0" containsString="0" containsNumber="1" minValue="0" maxValue="4214"/>
    </cacheField>
    <cacheField name="Variável" numFmtId="0">
      <sharedItems count="4">
        <s v="Irradiância"/>
        <s v="Potência FV"/>
        <s v="Fator de temperatura"/>
        <s v="Eficiência"/>
      </sharedItems>
    </cacheField>
    <cacheField name="Index Variável" numFmtId="0">
      <sharedItems containsSemiMixedTypes="0" containsString="0" containsNumber="1" containsInteger="1" minValue="1" maxValue="4"/>
    </cacheField>
    <cacheField name="Alimentador" numFmtId="0">
      <sharedItems count="2">
        <s v="13 barras"/>
        <s v="34 barras"/>
      </sharedItems>
    </cacheField>
  </cacheFields>
  <extLst>
    <ext xmlns:x14="http://schemas.microsoft.com/office/spreadsheetml/2009/9/main" uri="{725AE2AE-9491-48be-B2B4-4EB974FC3084}">
      <x14:pivotCacheDefinition pivotCacheId="84505768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n v="0"/>
    <x v="0"/>
    <n v="15.930312468298871"/>
    <n v="494.50650863147928"/>
    <x v="0"/>
    <n v="75"/>
    <n v="1"/>
    <n v="1"/>
    <x v="0"/>
    <n v="4.16"/>
    <n v="480"/>
  </r>
  <r>
    <n v="0"/>
    <x v="0"/>
    <n v="55.620704725471143"/>
    <n v="277.90298979749122"/>
    <x v="0"/>
    <n v="75"/>
    <n v="2"/>
    <n v="1"/>
    <x v="1"/>
    <n v="24.9"/>
    <n v="4.16"/>
  </r>
  <r>
    <n v="1"/>
    <x v="1"/>
    <n v="7.3938347808727016"/>
    <n v="308.44749183774758"/>
    <x v="0"/>
    <n v="75"/>
    <n v="1"/>
    <n v="1"/>
    <x v="0"/>
    <n v="4.16"/>
    <n v="480"/>
  </r>
  <r>
    <n v="1"/>
    <x v="1"/>
    <n v="43.606711926003847"/>
    <n v="175.69013121886721"/>
    <x v="0"/>
    <n v="75"/>
    <n v="2"/>
    <n v="1"/>
    <x v="1"/>
    <n v="24.9"/>
    <n v="4.16"/>
  </r>
  <r>
    <n v="2"/>
    <x v="2"/>
    <n v="8.2007521747525018"/>
    <n v="332.67452575052579"/>
    <x v="0"/>
    <n v="75"/>
    <n v="1"/>
    <n v="1"/>
    <x v="0"/>
    <n v="4.16"/>
    <n v="480"/>
  </r>
  <r>
    <n v="2"/>
    <x v="2"/>
    <n v="44.306513932535701"/>
    <n v="189.8631021245638"/>
    <x v="0"/>
    <n v="75"/>
    <n v="2"/>
    <n v="1"/>
    <x v="1"/>
    <n v="24.9"/>
    <n v="4.16"/>
  </r>
  <r>
    <n v="3"/>
    <x v="3"/>
    <n v="9.6025393390318357"/>
    <n v="369.72791898228388"/>
    <x v="0"/>
    <n v="75"/>
    <n v="1"/>
    <n v="1"/>
    <x v="0"/>
    <n v="4.16"/>
    <n v="480"/>
  </r>
  <r>
    <n v="3"/>
    <x v="3"/>
    <n v="45.938011875192601"/>
    <n v="208.74381943398629"/>
    <x v="0"/>
    <n v="75"/>
    <n v="2"/>
    <n v="1"/>
    <x v="1"/>
    <n v="24.9"/>
    <n v="4.16"/>
  </r>
  <r>
    <n v="4"/>
    <x v="4"/>
    <n v="8.6412710038673648"/>
    <n v="345.02195293490013"/>
    <x v="0"/>
    <n v="75"/>
    <n v="1"/>
    <n v="1"/>
    <x v="0"/>
    <n v="4.16"/>
    <n v="480"/>
  </r>
  <r>
    <n v="4"/>
    <x v="4"/>
    <n v="44.626591494942687"/>
    <n v="196.21209672801649"/>
    <x v="0"/>
    <n v="75"/>
    <n v="2"/>
    <n v="1"/>
    <x v="1"/>
    <n v="24.9"/>
    <n v="4.16"/>
  </r>
  <r>
    <n v="5"/>
    <x v="5"/>
    <n v="9.6025393390318357"/>
    <n v="369.72791898228388"/>
    <x v="0"/>
    <n v="75"/>
    <n v="1"/>
    <n v="1"/>
    <x v="0"/>
    <n v="4.16"/>
    <n v="480"/>
  </r>
  <r>
    <n v="5"/>
    <x v="5"/>
    <n v="45.938011875192601"/>
    <n v="208.74381943398629"/>
    <x v="0"/>
    <n v="75"/>
    <n v="2"/>
    <n v="1"/>
    <x v="1"/>
    <n v="24.9"/>
    <n v="4.16"/>
  </r>
  <r>
    <n v="6"/>
    <x v="6"/>
    <n v="15.930312468298871"/>
    <n v="494.50650863147928"/>
    <x v="0"/>
    <n v="75"/>
    <n v="1"/>
    <n v="1"/>
    <x v="0"/>
    <n v="4.16"/>
    <n v="480"/>
  </r>
  <r>
    <n v="6"/>
    <x v="6"/>
    <n v="55.620704725471143"/>
    <n v="277.90298979749122"/>
    <x v="0"/>
    <n v="75"/>
    <n v="2"/>
    <n v="1"/>
    <x v="1"/>
    <n v="24.9"/>
    <n v="4.16"/>
  </r>
  <r>
    <n v="7"/>
    <x v="7"/>
    <n v="30.226316902136361"/>
    <n v="680.31282053151506"/>
    <x v="0"/>
    <n v="75"/>
    <n v="1"/>
    <n v="1"/>
    <x v="0"/>
    <n v="4.16"/>
    <n v="480"/>
  </r>
  <r>
    <n v="7"/>
    <x v="7"/>
    <n v="82.432062491766857"/>
    <n v="385.02420318684437"/>
    <x v="0"/>
    <n v="75"/>
    <n v="2"/>
    <n v="1"/>
    <x v="1"/>
    <n v="24.9"/>
    <n v="4.16"/>
  </r>
  <r>
    <n v="8"/>
    <x v="8"/>
    <n v="36.042427629386239"/>
    <n v="742.69424451052532"/>
    <x v="0"/>
    <n v="75"/>
    <n v="1"/>
    <n v="1"/>
    <x v="0"/>
    <n v="4.16"/>
    <n v="480"/>
  </r>
  <r>
    <n v="8"/>
    <x v="8"/>
    <n v="93.97421362874698"/>
    <n v="419.24232222142751"/>
    <x v="0"/>
    <n v="75"/>
    <n v="2"/>
    <n v="1"/>
    <x v="1"/>
    <n v="24.9"/>
    <n v="4.16"/>
  </r>
  <r>
    <n v="9"/>
    <x v="9"/>
    <n v="24.414311775387159"/>
    <n v="614.00812421146088"/>
    <x v="0"/>
    <n v="75"/>
    <n v="1"/>
    <n v="1"/>
    <x v="0"/>
    <n v="4.16"/>
    <n v="480"/>
  </r>
  <r>
    <n v="9"/>
    <x v="9"/>
    <n v="69.839748004831463"/>
    <n v="343.48451165244268"/>
    <x v="0"/>
    <n v="75"/>
    <n v="2"/>
    <n v="1"/>
    <x v="1"/>
    <n v="24.9"/>
    <n v="4.16"/>
  </r>
  <r>
    <n v="10"/>
    <x v="10"/>
    <n v="9.1880696847726782"/>
    <n v="359.71884717696969"/>
    <x v="0"/>
    <n v="75"/>
    <n v="1"/>
    <n v="1"/>
    <x v="0"/>
    <n v="4.16"/>
    <n v="480"/>
  </r>
  <r>
    <n v="10"/>
    <x v="10"/>
    <n v="43.641476504883073"/>
    <n v="198.81549088190411"/>
    <x v="0"/>
    <n v="75"/>
    <n v="2"/>
    <n v="1"/>
    <x v="1"/>
    <n v="24.9"/>
    <n v="4.16"/>
  </r>
  <r>
    <n v="11"/>
    <x v="11"/>
    <n v="11.75708622288183"/>
    <n v="418.6473833445055"/>
    <x v="0"/>
    <n v="75"/>
    <n v="1"/>
    <n v="1"/>
    <x v="0"/>
    <n v="4.16"/>
    <n v="480"/>
  </r>
  <r>
    <n v="11"/>
    <x v="11"/>
    <n v="46.284652806926793"/>
    <n v="228.03610222093519"/>
    <x v="0"/>
    <n v="75"/>
    <n v="2"/>
    <n v="1"/>
    <x v="1"/>
    <n v="24.9"/>
    <n v="4.16"/>
  </r>
  <r>
    <n v="12"/>
    <x v="12"/>
    <n v="14.98838022910838"/>
    <n v="477.43317135710862"/>
    <x v="0"/>
    <n v="75"/>
    <n v="1"/>
    <n v="1"/>
    <x v="0"/>
    <n v="4.16"/>
    <n v="480"/>
  </r>
  <r>
    <n v="12"/>
    <x v="12"/>
    <n v="51.462342111330727"/>
    <n v="260.55643544581028"/>
    <x v="0"/>
    <n v="75"/>
    <n v="2"/>
    <n v="1"/>
    <x v="1"/>
    <n v="24.9"/>
    <n v="4.16"/>
  </r>
  <r>
    <n v="13"/>
    <x v="13"/>
    <n v="18.93706888159209"/>
    <n v="540.12951202537477"/>
    <x v="0"/>
    <n v="75"/>
    <n v="1"/>
    <n v="1"/>
    <x v="0"/>
    <n v="4.16"/>
    <n v="480"/>
  </r>
  <r>
    <n v="13"/>
    <x v="13"/>
    <n v="57.674603276398187"/>
    <n v="294.1892639483068"/>
    <x v="0"/>
    <n v="75"/>
    <n v="2"/>
    <n v="1"/>
    <x v="1"/>
    <n v="24.9"/>
    <n v="4.16"/>
  </r>
  <r>
    <n v="14"/>
    <x v="14"/>
    <n v="15.000617702990811"/>
    <n v="477.66094005260231"/>
    <x v="0"/>
    <n v="75"/>
    <n v="1"/>
    <n v="1"/>
    <x v="0"/>
    <n v="4.16"/>
    <n v="480"/>
  </r>
  <r>
    <n v="14"/>
    <x v="14"/>
    <n v="51.516735791635057"/>
    <n v="260.7868116210239"/>
    <x v="0"/>
    <n v="75"/>
    <n v="2"/>
    <n v="1"/>
    <x v="1"/>
    <n v="24.9"/>
    <n v="4.16"/>
  </r>
  <r>
    <n v="15"/>
    <x v="15"/>
    <n v="11.743520087706679"/>
    <n v="418.35868336620553"/>
    <x v="0"/>
    <n v="75"/>
    <n v="1"/>
    <n v="1"/>
    <x v="0"/>
    <n v="4.16"/>
    <n v="480"/>
  </r>
  <r>
    <n v="15"/>
    <x v="15"/>
    <n v="46.225658282187382"/>
    <n v="227.7447963480526"/>
    <x v="0"/>
    <n v="75"/>
    <n v="2"/>
    <n v="1"/>
    <x v="1"/>
    <n v="24.9"/>
    <n v="4.16"/>
  </r>
  <r>
    <n v="16"/>
    <x v="16"/>
    <n v="9.1490137936366924"/>
    <n v="358.75377506979919"/>
    <x v="0"/>
    <n v="75"/>
    <n v="1"/>
    <n v="1"/>
    <x v="0"/>
    <n v="4.16"/>
    <n v="480"/>
  </r>
  <r>
    <n v="16"/>
    <x v="16"/>
    <n v="43.473781282912967"/>
    <n v="197.84364433918199"/>
    <x v="0"/>
    <n v="75"/>
    <n v="2"/>
    <n v="1"/>
    <x v="1"/>
    <n v="24.9"/>
    <n v="4.16"/>
  </r>
  <r>
    <n v="17"/>
    <x v="17"/>
    <n v="11.999833468945591"/>
    <n v="423.76283982221639"/>
    <x v="0"/>
    <n v="75"/>
    <n v="1"/>
    <n v="1"/>
    <x v="0"/>
    <n v="4.16"/>
    <n v="480"/>
  </r>
  <r>
    <n v="17"/>
    <x v="17"/>
    <n v="48.207078569971138"/>
    <n v="234.69870501861459"/>
    <x v="0"/>
    <n v="75"/>
    <n v="2"/>
    <n v="1"/>
    <x v="1"/>
    <n v="24.9"/>
    <n v="4.16"/>
  </r>
  <r>
    <n v="18"/>
    <x v="18"/>
    <n v="15.66975723861758"/>
    <n v="489.87315814641022"/>
    <x v="0"/>
    <n v="75"/>
    <n v="1"/>
    <n v="1"/>
    <x v="0"/>
    <n v="4.16"/>
    <n v="480"/>
  </r>
  <r>
    <n v="18"/>
    <x v="18"/>
    <n v="54.4227558066775"/>
    <n v="273.18882503297891"/>
    <x v="0"/>
    <n v="75"/>
    <n v="2"/>
    <n v="1"/>
    <x v="1"/>
    <n v="24.9"/>
    <n v="4.16"/>
  </r>
  <r>
    <n v="19"/>
    <x v="19"/>
    <n v="58.739883090069803"/>
    <n v="935.93077069604328"/>
    <x v="0"/>
    <n v="75"/>
    <n v="1"/>
    <n v="1"/>
    <x v="0"/>
    <n v="4.16"/>
    <n v="480"/>
  </r>
  <r>
    <n v="19"/>
    <x v="19"/>
    <n v="145.2048215941839"/>
    <n v="539.32919353876002"/>
    <x v="0"/>
    <n v="75"/>
    <n v="2"/>
    <n v="1"/>
    <x v="1"/>
    <n v="24.9"/>
    <n v="4.16"/>
  </r>
  <r>
    <n v="20"/>
    <x v="20"/>
    <n v="87.508527483331846"/>
    <n v="1127.8944720578611"/>
    <x v="0"/>
    <n v="75"/>
    <n v="1"/>
    <n v="1"/>
    <x v="0"/>
    <n v="4.16"/>
    <n v="480"/>
  </r>
  <r>
    <n v="20"/>
    <x v="20"/>
    <n v="215.59093320557469"/>
    <n v="673.40208374178496"/>
    <x v="0"/>
    <n v="75"/>
    <n v="2"/>
    <n v="1"/>
    <x v="1"/>
    <n v="24.9"/>
    <n v="4.16"/>
  </r>
  <r>
    <n v="21"/>
    <x v="21"/>
    <n v="110.9203608076016"/>
    <n v="1255.138788689015"/>
    <x v="0"/>
    <n v="75"/>
    <n v="1"/>
    <n v="1"/>
    <x v="0"/>
    <n v="4.16"/>
    <n v="480"/>
  </r>
  <r>
    <n v="21"/>
    <x v="21"/>
    <n v="272.70844824290612"/>
    <n v="762.12896083095177"/>
    <x v="0"/>
    <n v="75"/>
    <n v="2"/>
    <n v="1"/>
    <x v="1"/>
    <n v="24.9"/>
    <n v="4.16"/>
  </r>
  <r>
    <n v="22"/>
    <x v="22"/>
    <n v="87.508527483331846"/>
    <n v="1127.8944720578611"/>
    <x v="0"/>
    <n v="75"/>
    <n v="1"/>
    <n v="1"/>
    <x v="0"/>
    <n v="4.16"/>
    <n v="480"/>
  </r>
  <r>
    <n v="22"/>
    <x v="22"/>
    <n v="215.59093320557469"/>
    <n v="673.40208374178496"/>
    <x v="0"/>
    <n v="75"/>
    <n v="2"/>
    <n v="1"/>
    <x v="1"/>
    <n v="24.9"/>
    <n v="4.16"/>
  </r>
  <r>
    <n v="23"/>
    <x v="23"/>
    <n v="50.422928824424638"/>
    <n v="872.92621156688324"/>
    <x v="0"/>
    <n v="75"/>
    <n v="1"/>
    <n v="1"/>
    <x v="0"/>
    <n v="4.16"/>
    <n v="480"/>
  </r>
  <r>
    <n v="23"/>
    <x v="23"/>
    <n v="126.754469840616"/>
    <n v="501.71572048156122"/>
    <x v="0"/>
    <n v="75"/>
    <n v="2"/>
    <n v="1"/>
    <x v="1"/>
    <n v="24.9"/>
    <n v="4.16"/>
  </r>
  <r>
    <n v="0"/>
    <x v="0"/>
    <n v="15.930312468298871"/>
    <n v="494.50650863147928"/>
    <x v="1"/>
    <n v="500"/>
    <n v="1"/>
    <n v="2"/>
    <x v="0"/>
    <n v="4.16"/>
    <n v="480"/>
  </r>
  <r>
    <n v="0"/>
    <x v="0"/>
    <n v="55.620704725471143"/>
    <n v="277.90298979749122"/>
    <x v="1"/>
    <n v="500"/>
    <n v="2"/>
    <n v="2"/>
    <x v="1"/>
    <n v="24.9"/>
    <n v="4.16"/>
  </r>
  <r>
    <n v="1"/>
    <x v="1"/>
    <n v="7.3938347808727016"/>
    <n v="308.44749183774758"/>
    <x v="1"/>
    <n v="500"/>
    <n v="1"/>
    <n v="2"/>
    <x v="0"/>
    <n v="4.16"/>
    <n v="480"/>
  </r>
  <r>
    <n v="1"/>
    <x v="1"/>
    <n v="43.606711926003847"/>
    <n v="175.69013121886721"/>
    <x v="1"/>
    <n v="500"/>
    <n v="2"/>
    <n v="2"/>
    <x v="1"/>
    <n v="24.9"/>
    <n v="4.16"/>
  </r>
  <r>
    <n v="2"/>
    <x v="2"/>
    <n v="8.2007521747525018"/>
    <n v="332.67452575052579"/>
    <x v="1"/>
    <n v="500"/>
    <n v="1"/>
    <n v="2"/>
    <x v="0"/>
    <n v="4.16"/>
    <n v="480"/>
  </r>
  <r>
    <n v="2"/>
    <x v="2"/>
    <n v="44.306513932535701"/>
    <n v="189.8631021245638"/>
    <x v="1"/>
    <n v="500"/>
    <n v="2"/>
    <n v="2"/>
    <x v="1"/>
    <n v="24.9"/>
    <n v="4.16"/>
  </r>
  <r>
    <n v="3"/>
    <x v="3"/>
    <n v="9.6025393390318357"/>
    <n v="369.72791898228388"/>
    <x v="1"/>
    <n v="500"/>
    <n v="1"/>
    <n v="2"/>
    <x v="0"/>
    <n v="4.16"/>
    <n v="480"/>
  </r>
  <r>
    <n v="3"/>
    <x v="3"/>
    <n v="45.938011875192601"/>
    <n v="208.74381943398629"/>
    <x v="1"/>
    <n v="500"/>
    <n v="2"/>
    <n v="2"/>
    <x v="1"/>
    <n v="24.9"/>
    <n v="4.16"/>
  </r>
  <r>
    <n v="4"/>
    <x v="4"/>
    <n v="8.6412710038673648"/>
    <n v="345.02195293490013"/>
    <x v="1"/>
    <n v="500"/>
    <n v="1"/>
    <n v="2"/>
    <x v="0"/>
    <n v="4.16"/>
    <n v="480"/>
  </r>
  <r>
    <n v="4"/>
    <x v="4"/>
    <n v="44.626591494942687"/>
    <n v="196.21209672801649"/>
    <x v="1"/>
    <n v="500"/>
    <n v="2"/>
    <n v="2"/>
    <x v="1"/>
    <n v="24.9"/>
    <n v="4.16"/>
  </r>
  <r>
    <n v="5"/>
    <x v="5"/>
    <n v="9.6025393390318357"/>
    <n v="369.72791898228388"/>
    <x v="1"/>
    <n v="500"/>
    <n v="1"/>
    <n v="2"/>
    <x v="0"/>
    <n v="4.16"/>
    <n v="480"/>
  </r>
  <r>
    <n v="5"/>
    <x v="5"/>
    <n v="45.938011875192601"/>
    <n v="208.74381943398629"/>
    <x v="1"/>
    <n v="500"/>
    <n v="2"/>
    <n v="2"/>
    <x v="1"/>
    <n v="24.9"/>
    <n v="4.16"/>
  </r>
  <r>
    <n v="6"/>
    <x v="6"/>
    <n v="15.775812395562619"/>
    <n v="491.76698972689252"/>
    <x v="1"/>
    <n v="500"/>
    <n v="1"/>
    <n v="2"/>
    <x v="0"/>
    <n v="4.16"/>
    <n v="480"/>
  </r>
  <r>
    <n v="6"/>
    <x v="6"/>
    <n v="54.908737272277683"/>
    <n v="275.11462778756788"/>
    <x v="1"/>
    <n v="500"/>
    <n v="2"/>
    <n v="2"/>
    <x v="1"/>
    <n v="24.9"/>
    <n v="4.16"/>
  </r>
  <r>
    <n v="7"/>
    <x v="7"/>
    <n v="29.407564005102209"/>
    <n v="669.71988989726253"/>
    <x v="1"/>
    <n v="500"/>
    <n v="1"/>
    <n v="2"/>
    <x v="0"/>
    <n v="4.16"/>
    <n v="480"/>
  </r>
  <r>
    <n v="7"/>
    <x v="7"/>
    <n v="77.529823441783392"/>
    <n v="371.97749119291387"/>
    <x v="1"/>
    <n v="500"/>
    <n v="2"/>
    <n v="2"/>
    <x v="1"/>
    <n v="24.9"/>
    <n v="4.16"/>
  </r>
  <r>
    <n v="8"/>
    <x v="8"/>
    <n v="34.369838186185852"/>
    <n v="722.57267303274898"/>
    <x v="1"/>
    <n v="500"/>
    <n v="1"/>
    <n v="2"/>
    <x v="0"/>
    <n v="4.16"/>
    <n v="480"/>
  </r>
  <r>
    <n v="8"/>
    <x v="8"/>
    <n v="84.918689994388103"/>
    <n v="396.20171231166012"/>
    <x v="1"/>
    <n v="500"/>
    <n v="2"/>
    <n v="2"/>
    <x v="1"/>
    <n v="24.9"/>
    <n v="4.16"/>
  </r>
  <r>
    <n v="9"/>
    <x v="9"/>
    <n v="22.204265778179501"/>
    <n v="581.08888036376788"/>
    <x v="1"/>
    <n v="500"/>
    <n v="1"/>
    <n v="2"/>
    <x v="0"/>
    <n v="4.16"/>
    <n v="480"/>
  </r>
  <r>
    <n v="9"/>
    <x v="9"/>
    <n v="59.040006054826613"/>
    <n v="307.67163577511621"/>
    <x v="1"/>
    <n v="500"/>
    <n v="2"/>
    <n v="2"/>
    <x v="1"/>
    <n v="24.9"/>
    <n v="4.16"/>
  </r>
  <r>
    <n v="10"/>
    <x v="10"/>
    <n v="7.1346424149298331"/>
    <n v="302.05249817421179"/>
    <x v="1"/>
    <n v="500"/>
    <n v="1"/>
    <n v="2"/>
    <x v="0"/>
    <n v="4.16"/>
    <n v="480"/>
  </r>
  <r>
    <n v="10"/>
    <x v="10"/>
    <n v="34.607435203650013"/>
    <n v="138.51763117742209"/>
    <x v="1"/>
    <n v="500"/>
    <n v="2"/>
    <n v="2"/>
    <x v="1"/>
    <n v="24.9"/>
    <n v="4.16"/>
  </r>
  <r>
    <n v="11"/>
    <x v="11"/>
    <n v="8.4710482953684405"/>
    <n v="336.41750910902891"/>
    <x v="1"/>
    <n v="500"/>
    <n v="1"/>
    <n v="2"/>
    <x v="0"/>
    <n v="4.16"/>
    <n v="480"/>
  </r>
  <r>
    <n v="11"/>
    <x v="11"/>
    <n v="32.191134487564717"/>
    <n v="141.42583547012899"/>
    <x v="1"/>
    <n v="500"/>
    <n v="2"/>
    <n v="2"/>
    <x v="1"/>
    <n v="24.9"/>
    <n v="4.16"/>
  </r>
  <r>
    <n v="12"/>
    <x v="12"/>
    <n v="10.494393617116881"/>
    <n v="377.9641720246654"/>
    <x v="1"/>
    <n v="500"/>
    <n v="1"/>
    <n v="2"/>
    <x v="0"/>
    <n v="4.16"/>
    <n v="480"/>
  </r>
  <r>
    <n v="12"/>
    <x v="12"/>
    <n v="31.666559168107749"/>
    <n v="154.79554113579661"/>
    <x v="1"/>
    <n v="500"/>
    <n v="2"/>
    <n v="2"/>
    <x v="1"/>
    <n v="24.9"/>
    <n v="4.16"/>
  </r>
  <r>
    <n v="13"/>
    <x v="13"/>
    <n v="13.617407150005221"/>
    <n v="435.14401244128481"/>
    <x v="1"/>
    <n v="500"/>
    <n v="1"/>
    <n v="2"/>
    <x v="0"/>
    <n v="4.16"/>
    <n v="480"/>
  </r>
  <r>
    <n v="13"/>
    <x v="13"/>
    <n v="33.875154922478963"/>
    <n v="183.24291866466211"/>
    <x v="1"/>
    <n v="500"/>
    <n v="2"/>
    <n v="2"/>
    <x v="1"/>
    <n v="24.9"/>
    <n v="4.16"/>
  </r>
  <r>
    <n v="14"/>
    <x v="14"/>
    <n v="10.552865760502209"/>
    <n v="379.55405537843347"/>
    <x v="1"/>
    <n v="500"/>
    <n v="1"/>
    <n v="2"/>
    <x v="0"/>
    <n v="4.16"/>
    <n v="480"/>
  </r>
  <r>
    <n v="14"/>
    <x v="14"/>
    <n v="31.830670116162139"/>
    <n v="156.34485290768461"/>
    <x v="1"/>
    <n v="500"/>
    <n v="2"/>
    <n v="2"/>
    <x v="1"/>
    <n v="24.9"/>
    <n v="4.16"/>
  </r>
  <r>
    <n v="15"/>
    <x v="15"/>
    <n v="8.4055300091905156"/>
    <n v="334.41563960700648"/>
    <x v="1"/>
    <n v="500"/>
    <n v="1"/>
    <n v="2"/>
    <x v="0"/>
    <n v="4.16"/>
    <n v="480"/>
  </r>
  <r>
    <n v="15"/>
    <x v="15"/>
    <n v="32.032196035408788"/>
    <n v="139.47486169814849"/>
    <x v="1"/>
    <n v="500"/>
    <n v="2"/>
    <n v="2"/>
    <x v="1"/>
    <n v="24.9"/>
    <n v="4.16"/>
  </r>
  <r>
    <n v="16"/>
    <x v="16"/>
    <n v="6.935302032001549"/>
    <n v="295.4282982674103"/>
    <x v="1"/>
    <n v="500"/>
    <n v="1"/>
    <n v="2"/>
    <x v="0"/>
    <n v="4.16"/>
    <n v="480"/>
  </r>
  <r>
    <n v="16"/>
    <x v="16"/>
    <n v="33.732544166885589"/>
    <n v="132.0402752666779"/>
    <x v="1"/>
    <n v="500"/>
    <n v="2"/>
    <n v="2"/>
    <x v="1"/>
    <n v="24.9"/>
    <n v="4.16"/>
  </r>
  <r>
    <n v="17"/>
    <x v="17"/>
    <n v="9.7362902584711186"/>
    <n v="371.63499044149512"/>
    <x v="1"/>
    <n v="500"/>
    <n v="1"/>
    <n v="2"/>
    <x v="0"/>
    <n v="4.16"/>
    <n v="480"/>
  </r>
  <r>
    <n v="17"/>
    <x v="17"/>
    <n v="37.484519179555647"/>
    <n v="179.31275404845971"/>
    <x v="1"/>
    <n v="500"/>
    <n v="2"/>
    <n v="2"/>
    <x v="1"/>
    <n v="24.9"/>
    <n v="4.16"/>
  </r>
  <r>
    <n v="18"/>
    <x v="18"/>
    <n v="14.252291378588209"/>
    <n v="463.41436252794961"/>
    <x v="1"/>
    <n v="500"/>
    <n v="1"/>
    <n v="2"/>
    <x v="0"/>
    <n v="4.16"/>
    <n v="480"/>
  </r>
  <r>
    <n v="18"/>
    <x v="18"/>
    <n v="47.450610620449169"/>
    <n v="244.51032730402309"/>
    <x v="1"/>
    <n v="500"/>
    <n v="2"/>
    <n v="2"/>
    <x v="1"/>
    <n v="24.9"/>
    <n v="4.16"/>
  </r>
  <r>
    <n v="19"/>
    <x v="19"/>
    <n v="58.290539309585562"/>
    <n v="931.74398151841638"/>
    <x v="1"/>
    <n v="500"/>
    <n v="1"/>
    <n v="2"/>
    <x v="0"/>
    <n v="4.16"/>
    <n v="480"/>
  </r>
  <r>
    <n v="19"/>
    <x v="19"/>
    <n v="142.96162547202681"/>
    <n v="534.94369468109642"/>
    <x v="1"/>
    <n v="500"/>
    <n v="2"/>
    <n v="2"/>
    <x v="1"/>
    <n v="24.9"/>
    <n v="4.16"/>
  </r>
  <r>
    <n v="20"/>
    <x v="20"/>
    <n v="87.508527483331846"/>
    <n v="1127.8944720578611"/>
    <x v="1"/>
    <n v="500"/>
    <n v="1"/>
    <n v="2"/>
    <x v="0"/>
    <n v="4.16"/>
    <n v="480"/>
  </r>
  <r>
    <n v="20"/>
    <x v="20"/>
    <n v="215.59093320557469"/>
    <n v="673.40208374178496"/>
    <x v="1"/>
    <n v="500"/>
    <n v="2"/>
    <n v="2"/>
    <x v="1"/>
    <n v="24.9"/>
    <n v="4.16"/>
  </r>
  <r>
    <n v="21"/>
    <x v="21"/>
    <n v="110.9203608076016"/>
    <n v="1255.138788689015"/>
    <x v="1"/>
    <n v="500"/>
    <n v="1"/>
    <n v="2"/>
    <x v="0"/>
    <n v="4.16"/>
    <n v="480"/>
  </r>
  <r>
    <n v="21"/>
    <x v="21"/>
    <n v="272.70844824290612"/>
    <n v="762.12896083095177"/>
    <x v="1"/>
    <n v="500"/>
    <n v="2"/>
    <n v="2"/>
    <x v="1"/>
    <n v="24.9"/>
    <n v="4.16"/>
  </r>
  <r>
    <n v="22"/>
    <x v="22"/>
    <n v="87.508527483331846"/>
    <n v="1127.8944720578611"/>
    <x v="1"/>
    <n v="500"/>
    <n v="1"/>
    <n v="2"/>
    <x v="0"/>
    <n v="4.16"/>
    <n v="480"/>
  </r>
  <r>
    <n v="22"/>
    <x v="22"/>
    <n v="215.59093320557469"/>
    <n v="673.40208374178496"/>
    <x v="1"/>
    <n v="500"/>
    <n v="2"/>
    <n v="2"/>
    <x v="1"/>
    <n v="24.9"/>
    <n v="4.16"/>
  </r>
  <r>
    <n v="23"/>
    <x v="23"/>
    <n v="50.422928824424638"/>
    <n v="872.92621156688324"/>
    <x v="1"/>
    <n v="500"/>
    <n v="1"/>
    <n v="2"/>
    <x v="0"/>
    <n v="4.16"/>
    <n v="480"/>
  </r>
  <r>
    <n v="23"/>
    <x v="23"/>
    <n v="126.754469840616"/>
    <n v="501.71572048156122"/>
    <x v="1"/>
    <n v="500"/>
    <n v="2"/>
    <n v="2"/>
    <x v="1"/>
    <n v="24.9"/>
    <n v="4.16"/>
  </r>
  <r>
    <n v="0"/>
    <x v="0"/>
    <n v="15.930312468298871"/>
    <n v="494.50650863147928"/>
    <x v="2"/>
    <n v="2000"/>
    <n v="1"/>
    <n v="3"/>
    <x v="0"/>
    <n v="4.16"/>
    <n v="480"/>
  </r>
  <r>
    <n v="0"/>
    <x v="0"/>
    <n v="55.620704725471143"/>
    <n v="277.90298979749122"/>
    <x v="2"/>
    <n v="1200"/>
    <n v="2"/>
    <n v="3"/>
    <x v="1"/>
    <n v="24.9"/>
    <n v="4.16"/>
  </r>
  <r>
    <n v="1"/>
    <x v="1"/>
    <n v="7.3938347808727016"/>
    <n v="308.44749183774758"/>
    <x v="2"/>
    <n v="2000"/>
    <n v="1"/>
    <n v="3"/>
    <x v="0"/>
    <n v="4.16"/>
    <n v="480"/>
  </r>
  <r>
    <n v="1"/>
    <x v="1"/>
    <n v="43.606711926003847"/>
    <n v="175.69013121886721"/>
    <x v="2"/>
    <n v="1200"/>
    <n v="2"/>
    <n v="3"/>
    <x v="1"/>
    <n v="24.9"/>
    <n v="4.16"/>
  </r>
  <r>
    <n v="2"/>
    <x v="2"/>
    <n v="8.2007521747525018"/>
    <n v="332.67452575052579"/>
    <x v="2"/>
    <n v="2000"/>
    <n v="1"/>
    <n v="3"/>
    <x v="0"/>
    <n v="4.16"/>
    <n v="480"/>
  </r>
  <r>
    <n v="2"/>
    <x v="2"/>
    <n v="44.306513932535701"/>
    <n v="189.8631021245638"/>
    <x v="2"/>
    <n v="1200"/>
    <n v="2"/>
    <n v="3"/>
    <x v="1"/>
    <n v="24.9"/>
    <n v="4.16"/>
  </r>
  <r>
    <n v="3"/>
    <x v="3"/>
    <n v="9.6025393390318357"/>
    <n v="369.72791898228388"/>
    <x v="2"/>
    <n v="2000"/>
    <n v="1"/>
    <n v="3"/>
    <x v="0"/>
    <n v="4.16"/>
    <n v="480"/>
  </r>
  <r>
    <n v="3"/>
    <x v="3"/>
    <n v="45.938011875192601"/>
    <n v="208.74381943398629"/>
    <x v="2"/>
    <n v="1200"/>
    <n v="2"/>
    <n v="3"/>
    <x v="1"/>
    <n v="24.9"/>
    <n v="4.16"/>
  </r>
  <r>
    <n v="4"/>
    <x v="4"/>
    <n v="8.6412710038673648"/>
    <n v="345.02195293490013"/>
    <x v="2"/>
    <n v="2000"/>
    <n v="1"/>
    <n v="3"/>
    <x v="0"/>
    <n v="4.16"/>
    <n v="480"/>
  </r>
  <r>
    <n v="4"/>
    <x v="4"/>
    <n v="44.626591494942687"/>
    <n v="196.21209672801649"/>
    <x v="2"/>
    <n v="1200"/>
    <n v="2"/>
    <n v="3"/>
    <x v="1"/>
    <n v="24.9"/>
    <n v="4.16"/>
  </r>
  <r>
    <n v="5"/>
    <x v="5"/>
    <n v="9.6025393390318357"/>
    <n v="369.72791898228388"/>
    <x v="2"/>
    <n v="2000"/>
    <n v="1"/>
    <n v="3"/>
    <x v="0"/>
    <n v="4.16"/>
    <n v="480"/>
  </r>
  <r>
    <n v="5"/>
    <x v="5"/>
    <n v="45.938011875192601"/>
    <n v="208.74381943398629"/>
    <x v="2"/>
    <n v="1200"/>
    <n v="2"/>
    <n v="3"/>
    <x v="1"/>
    <n v="24.9"/>
    <n v="4.16"/>
  </r>
  <r>
    <n v="6"/>
    <x v="6"/>
    <n v="15.31878316280018"/>
    <n v="483.52582241089169"/>
    <x v="2"/>
    <n v="2000"/>
    <n v="1"/>
    <n v="3"/>
    <x v="0"/>
    <n v="4.16"/>
    <n v="480"/>
  </r>
  <r>
    <n v="6"/>
    <x v="6"/>
    <n v="53.928197974229818"/>
    <n v="271.20965859169843"/>
    <x v="2"/>
    <n v="1200"/>
    <n v="2"/>
    <n v="3"/>
    <x v="1"/>
    <n v="24.9"/>
    <n v="4.16"/>
  </r>
  <r>
    <n v="7"/>
    <x v="7"/>
    <n v="26.640721777526199"/>
    <n v="631.89086443192116"/>
    <x v="2"/>
    <n v="2000"/>
    <n v="1"/>
    <n v="3"/>
    <x v="0"/>
    <n v="4.16"/>
    <n v="480"/>
  </r>
  <r>
    <n v="7"/>
    <x v="7"/>
    <n v="71.346660220660112"/>
    <n v="353.87106813490863"/>
    <x v="2"/>
    <n v="1200"/>
    <n v="2"/>
    <n v="3"/>
    <x v="1"/>
    <n v="24.9"/>
    <n v="4.16"/>
  </r>
  <r>
    <n v="8"/>
    <x v="8"/>
    <n v="29.03205164220612"/>
    <n v="650.60316639775715"/>
    <x v="2"/>
    <n v="2000"/>
    <n v="1"/>
    <n v="3"/>
    <x v="0"/>
    <n v="4.16"/>
    <n v="480"/>
  </r>
  <r>
    <n v="8"/>
    <x v="8"/>
    <n v="72.18927187176692"/>
    <n v="359.31924412918443"/>
    <x v="2"/>
    <n v="1200"/>
    <n v="2"/>
    <n v="3"/>
    <x v="1"/>
    <n v="24.9"/>
    <n v="4.16"/>
  </r>
  <r>
    <n v="9"/>
    <x v="9"/>
    <n v="15.75868642665259"/>
    <n v="461.2505903501243"/>
    <x v="2"/>
    <n v="2000"/>
    <n v="1"/>
    <n v="3"/>
    <x v="0"/>
    <n v="4.16"/>
    <n v="480"/>
  </r>
  <r>
    <n v="9"/>
    <x v="9"/>
    <n v="44.084333793062669"/>
    <n v="248.05283399969801"/>
    <x v="2"/>
    <n v="1200"/>
    <n v="2"/>
    <n v="3"/>
    <x v="1"/>
    <n v="24.9"/>
    <n v="4.16"/>
  </r>
  <r>
    <n v="10"/>
    <x v="10"/>
    <n v="4.5254924964639791"/>
    <n v="86.506915302147817"/>
    <x v="2"/>
    <n v="2000"/>
    <n v="1"/>
    <n v="3"/>
    <x v="0"/>
    <n v="4.16"/>
    <n v="480"/>
  </r>
  <r>
    <n v="10"/>
    <x v="10"/>
    <n v="29.30347450014883"/>
    <n v="39.007993169107849"/>
    <x v="2"/>
    <n v="1200"/>
    <n v="2"/>
    <n v="3"/>
    <x v="1"/>
    <n v="24.9"/>
    <n v="4.16"/>
  </r>
  <r>
    <n v="11"/>
    <x v="11"/>
    <n v="6.6563754292954727"/>
    <n v="23.493202031139329"/>
    <x v="2"/>
    <n v="2000"/>
    <n v="1"/>
    <n v="3"/>
    <x v="0"/>
    <n v="4.16"/>
    <n v="480"/>
  </r>
  <r>
    <n v="11"/>
    <x v="11"/>
    <n v="29.08980995340233"/>
    <n v="-1.963308653896308"/>
    <x v="2"/>
    <n v="1200"/>
    <n v="2"/>
    <n v="3"/>
    <x v="1"/>
    <n v="24.9"/>
    <n v="4.16"/>
  </r>
  <r>
    <n v="12"/>
    <x v="12"/>
    <n v="9.059646368284227"/>
    <n v="3.3569055675761773E-2"/>
    <x v="2"/>
    <n v="2000"/>
    <n v="1"/>
    <n v="3"/>
    <x v="0"/>
    <n v="4.16"/>
    <n v="480"/>
  </r>
  <r>
    <n v="12"/>
    <x v="12"/>
    <n v="30.129729340192839"/>
    <n v="-19.48611934993151"/>
    <x v="2"/>
    <n v="1200"/>
    <n v="2"/>
    <n v="3"/>
    <x v="1"/>
    <n v="24.9"/>
    <n v="4.16"/>
  </r>
  <r>
    <n v="13"/>
    <x v="13"/>
    <n v="10.159327516746091"/>
    <n v="41.15811464146789"/>
    <x v="2"/>
    <n v="2000"/>
    <n v="1"/>
    <n v="3"/>
    <x v="0"/>
    <n v="4.16"/>
    <n v="480"/>
  </r>
  <r>
    <n v="13"/>
    <x v="13"/>
    <n v="28.392053637735771"/>
    <n v="0.3302620877805037"/>
    <x v="2"/>
    <n v="1200"/>
    <n v="2"/>
    <n v="3"/>
    <x v="1"/>
    <n v="24.9"/>
    <n v="4.16"/>
  </r>
  <r>
    <n v="14"/>
    <x v="14"/>
    <n v="8.8666702208872987"/>
    <n v="6.7507976525300242"/>
    <x v="2"/>
    <n v="2000"/>
    <n v="1"/>
    <n v="3"/>
    <x v="0"/>
    <n v="4.16"/>
    <n v="480"/>
  </r>
  <r>
    <n v="14"/>
    <x v="14"/>
    <n v="29.68924016798157"/>
    <n v="-15.73079918394288"/>
    <x v="2"/>
    <n v="1200"/>
    <n v="2"/>
    <n v="3"/>
    <x v="1"/>
    <n v="24.9"/>
    <n v="4.16"/>
  </r>
  <r>
    <n v="15"/>
    <x v="15"/>
    <n v="6.8452779966293438"/>
    <n v="15.023630007633351"/>
    <x v="2"/>
    <n v="2000"/>
    <n v="1"/>
    <n v="3"/>
    <x v="0"/>
    <n v="4.16"/>
    <n v="480"/>
  </r>
  <r>
    <n v="15"/>
    <x v="15"/>
    <n v="29.524816573239569"/>
    <n v="-6.6624053230406082"/>
    <x v="2"/>
    <n v="1200"/>
    <n v="2"/>
    <n v="3"/>
    <x v="1"/>
    <n v="24.9"/>
    <n v="4.16"/>
  </r>
  <r>
    <n v="16"/>
    <x v="16"/>
    <n v="4.7967251590956472"/>
    <n v="57.417619706683851"/>
    <x v="2"/>
    <n v="2000"/>
    <n v="1"/>
    <n v="3"/>
    <x v="0"/>
    <n v="4.16"/>
    <n v="480"/>
  </r>
  <r>
    <n v="16"/>
    <x v="16"/>
    <n v="29.56384971169544"/>
    <n v="21.819292640166079"/>
    <x v="2"/>
    <n v="1200"/>
    <n v="2"/>
    <n v="3"/>
    <x v="1"/>
    <n v="24.9"/>
    <n v="4.16"/>
  </r>
  <r>
    <n v="17"/>
    <x v="17"/>
    <n v="5.4234536235706257"/>
    <n v="176.27330485799791"/>
    <x v="2"/>
    <n v="2000"/>
    <n v="1"/>
    <n v="3"/>
    <x v="0"/>
    <n v="4.16"/>
    <n v="480"/>
  </r>
  <r>
    <n v="17"/>
    <x v="17"/>
    <n v="28.000019093933499"/>
    <n v="86.365502706958594"/>
    <x v="2"/>
    <n v="1200"/>
    <n v="2"/>
    <n v="3"/>
    <x v="1"/>
    <n v="24.9"/>
    <n v="4.16"/>
  </r>
  <r>
    <n v="18"/>
    <x v="18"/>
    <n v="10.13957638477868"/>
    <n v="367.72849197859279"/>
    <x v="2"/>
    <n v="2000"/>
    <n v="1"/>
    <n v="3"/>
    <x v="0"/>
    <n v="4.16"/>
    <n v="480"/>
  </r>
  <r>
    <n v="18"/>
    <x v="18"/>
    <n v="37.912816290762017"/>
    <n v="196.9596269145546"/>
    <x v="2"/>
    <n v="1200"/>
    <n v="2"/>
    <n v="3"/>
    <x v="1"/>
    <n v="24.9"/>
    <n v="4.16"/>
  </r>
  <r>
    <n v="19"/>
    <x v="19"/>
    <n v="56.955109005927397"/>
    <n v="919.13192534788732"/>
    <x v="2"/>
    <n v="2000"/>
    <n v="1"/>
    <n v="3"/>
    <x v="0"/>
    <n v="4.16"/>
    <n v="480"/>
  </r>
  <r>
    <n v="19"/>
    <x v="19"/>
    <n v="139.6586754351878"/>
    <n v="528.41119779623421"/>
    <x v="2"/>
    <n v="1200"/>
    <n v="2"/>
    <n v="3"/>
    <x v="1"/>
    <n v="24.9"/>
    <n v="4.16"/>
  </r>
  <r>
    <n v="20"/>
    <x v="20"/>
    <n v="87.508527483331846"/>
    <n v="1127.8944720578611"/>
    <x v="2"/>
    <n v="2000"/>
    <n v="1"/>
    <n v="3"/>
    <x v="0"/>
    <n v="4.16"/>
    <n v="480"/>
  </r>
  <r>
    <n v="20"/>
    <x v="20"/>
    <n v="215.59093320557469"/>
    <n v="673.40208374178496"/>
    <x v="2"/>
    <n v="1200"/>
    <n v="2"/>
    <n v="3"/>
    <x v="1"/>
    <n v="24.9"/>
    <n v="4.16"/>
  </r>
  <r>
    <n v="21"/>
    <x v="21"/>
    <n v="110.9203608076016"/>
    <n v="1255.138788689015"/>
    <x v="2"/>
    <n v="2000"/>
    <n v="1"/>
    <n v="3"/>
    <x v="0"/>
    <n v="4.16"/>
    <n v="480"/>
  </r>
  <r>
    <n v="21"/>
    <x v="21"/>
    <n v="272.70844824290612"/>
    <n v="762.12896083095177"/>
    <x v="2"/>
    <n v="1200"/>
    <n v="2"/>
    <n v="3"/>
    <x v="1"/>
    <n v="24.9"/>
    <n v="4.16"/>
  </r>
  <r>
    <n v="22"/>
    <x v="22"/>
    <n v="87.508527483331846"/>
    <n v="1127.8944720578611"/>
    <x v="2"/>
    <n v="2000"/>
    <n v="1"/>
    <n v="3"/>
    <x v="0"/>
    <n v="4.16"/>
    <n v="480"/>
  </r>
  <r>
    <n v="22"/>
    <x v="22"/>
    <n v="215.59093320557469"/>
    <n v="673.40208374178496"/>
    <x v="2"/>
    <n v="1200"/>
    <n v="2"/>
    <n v="3"/>
    <x v="1"/>
    <n v="24.9"/>
    <n v="4.16"/>
  </r>
  <r>
    <n v="23"/>
    <x v="23"/>
    <n v="50.422928824424638"/>
    <n v="872.92621156688324"/>
    <x v="2"/>
    <n v="2000"/>
    <n v="1"/>
    <n v="3"/>
    <x v="0"/>
    <n v="4.16"/>
    <n v="480"/>
  </r>
  <r>
    <n v="23"/>
    <x v="23"/>
    <n v="126.754469840616"/>
    <n v="501.71572048156122"/>
    <x v="2"/>
    <n v="1200"/>
    <n v="2"/>
    <n v="3"/>
    <x v="1"/>
    <n v="24.9"/>
    <n v="4.16"/>
  </r>
  <r>
    <n v="0"/>
    <x v="0"/>
    <n v="15.930312468298871"/>
    <n v="494.50650863147928"/>
    <x v="3"/>
    <n v="3000"/>
    <n v="1"/>
    <n v="4"/>
    <x v="0"/>
    <n v="4.16"/>
    <n v="480"/>
  </r>
  <r>
    <n v="1"/>
    <x v="1"/>
    <n v="7.3938347808727016"/>
    <n v="308.44749183774758"/>
    <x v="3"/>
    <n v="3000"/>
    <n v="1"/>
    <n v="4"/>
    <x v="0"/>
    <n v="4.16"/>
    <n v="480"/>
  </r>
  <r>
    <n v="2"/>
    <x v="2"/>
    <n v="8.2007521747525018"/>
    <n v="332.67452575052579"/>
    <x v="3"/>
    <n v="3000"/>
    <n v="1"/>
    <n v="4"/>
    <x v="0"/>
    <n v="4.16"/>
    <n v="480"/>
  </r>
  <r>
    <n v="3"/>
    <x v="3"/>
    <n v="9.6025393390318357"/>
    <n v="369.72791898228388"/>
    <x v="3"/>
    <n v="3000"/>
    <n v="1"/>
    <n v="4"/>
    <x v="0"/>
    <n v="4.16"/>
    <n v="480"/>
  </r>
  <r>
    <n v="4"/>
    <x v="4"/>
    <n v="8.6412710038673648"/>
    <n v="345.02195293490013"/>
    <x v="3"/>
    <n v="3000"/>
    <n v="1"/>
    <n v="4"/>
    <x v="0"/>
    <n v="4.16"/>
    <n v="480"/>
  </r>
  <r>
    <n v="5"/>
    <x v="5"/>
    <n v="9.6025393390318357"/>
    <n v="369.72791898228388"/>
    <x v="3"/>
    <n v="3000"/>
    <n v="1"/>
    <n v="4"/>
    <x v="0"/>
    <n v="4.16"/>
    <n v="480"/>
  </r>
  <r>
    <n v="6"/>
    <x v="6"/>
    <n v="15.019545209693179"/>
    <n v="478.01289452863318"/>
    <x v="3"/>
    <n v="3000"/>
    <n v="1"/>
    <n v="4"/>
    <x v="0"/>
    <n v="4.16"/>
    <n v="480"/>
  </r>
  <r>
    <n v="7"/>
    <x v="7"/>
    <n v="24.90762455198761"/>
    <n v="606.29086923727311"/>
    <x v="3"/>
    <n v="3000"/>
    <n v="1"/>
    <n v="4"/>
    <x v="0"/>
    <n v="4.16"/>
    <n v="480"/>
  </r>
  <r>
    <n v="8"/>
    <x v="8"/>
    <n v="25.797905085584159"/>
    <n v="600.86309533343388"/>
    <x v="3"/>
    <n v="3000"/>
    <n v="1"/>
    <n v="4"/>
    <x v="0"/>
    <n v="4.16"/>
    <n v="480"/>
  </r>
  <r>
    <n v="9"/>
    <x v="9"/>
    <n v="12.73524578339933"/>
    <n v="376.01401810996668"/>
    <x v="3"/>
    <n v="3000"/>
    <n v="1"/>
    <n v="4"/>
    <x v="0"/>
    <n v="4.16"/>
    <n v="480"/>
  </r>
  <r>
    <n v="10"/>
    <x v="10"/>
    <n v="7.5298155081931766"/>
    <n v="-64.58169970805956"/>
    <x v="3"/>
    <n v="3000"/>
    <n v="1"/>
    <n v="4"/>
    <x v="0"/>
    <n v="4.16"/>
    <n v="480"/>
  </r>
  <r>
    <n v="11"/>
    <x v="11"/>
    <n v="15.190588316837649"/>
    <n v="-188.46910292793291"/>
    <x v="3"/>
    <n v="3000"/>
    <n v="1"/>
    <n v="4"/>
    <x v="0"/>
    <n v="4.16"/>
    <n v="480"/>
  </r>
  <r>
    <n v="12"/>
    <x v="12"/>
    <n v="22.543176350463629"/>
    <n v="-256.4817534754053"/>
    <x v="3"/>
    <n v="3000"/>
    <n v="1"/>
    <n v="4"/>
    <x v="0"/>
    <n v="4.16"/>
    <n v="480"/>
  </r>
  <r>
    <n v="13"/>
    <x v="13"/>
    <n v="23.431919462229921"/>
    <n v="-223.77657637783221"/>
    <x v="3"/>
    <n v="3000"/>
    <n v="1"/>
    <n v="4"/>
    <x v="0"/>
    <n v="4.16"/>
    <n v="480"/>
  </r>
  <r>
    <n v="14"/>
    <x v="14"/>
    <n v="21.79774904492583"/>
    <n v="-246.53599173088"/>
    <x v="3"/>
    <n v="3000"/>
    <n v="1"/>
    <n v="4"/>
    <x v="0"/>
    <n v="4.16"/>
    <n v="480"/>
  </r>
  <r>
    <n v="15"/>
    <x v="15"/>
    <n v="15.974857072632091"/>
    <n v="-201.4162216102807"/>
    <x v="3"/>
    <n v="3000"/>
    <n v="1"/>
    <n v="4"/>
    <x v="0"/>
    <n v="4.16"/>
    <n v="480"/>
  </r>
  <r>
    <n v="16"/>
    <x v="16"/>
    <n v="9.1147269036630245"/>
    <n v="-107.29427385709459"/>
    <x v="3"/>
    <n v="3000"/>
    <n v="1"/>
    <n v="4"/>
    <x v="0"/>
    <n v="4.16"/>
    <n v="480"/>
  </r>
  <r>
    <n v="17"/>
    <x v="17"/>
    <n v="6.321549442078533"/>
    <n v="40.167132551799881"/>
    <x v="3"/>
    <n v="3000"/>
    <n v="1"/>
    <n v="4"/>
    <x v="0"/>
    <n v="4.16"/>
    <n v="480"/>
  </r>
  <r>
    <n v="18"/>
    <x v="18"/>
    <n v="8.1995717251100935"/>
    <n v="301.31521885986513"/>
    <x v="3"/>
    <n v="3000"/>
    <n v="1"/>
    <n v="4"/>
    <x v="0"/>
    <n v="4.16"/>
    <n v="480"/>
  </r>
  <r>
    <n v="19"/>
    <x v="19"/>
    <n v="56.07552049047235"/>
    <n v="910.6808708293612"/>
    <x v="3"/>
    <n v="3000"/>
    <n v="1"/>
    <n v="4"/>
    <x v="0"/>
    <n v="4.16"/>
    <n v="480"/>
  </r>
  <r>
    <n v="20"/>
    <x v="20"/>
    <n v="87.508527483331846"/>
    <n v="1127.8944720578611"/>
    <x v="3"/>
    <n v="3000"/>
    <n v="1"/>
    <n v="4"/>
    <x v="0"/>
    <n v="4.16"/>
    <n v="480"/>
  </r>
  <r>
    <n v="21"/>
    <x v="21"/>
    <n v="110.9203608076016"/>
    <n v="1255.138788689015"/>
    <x v="3"/>
    <n v="3000"/>
    <n v="1"/>
    <n v="4"/>
    <x v="0"/>
    <n v="4.16"/>
    <n v="480"/>
  </r>
  <r>
    <n v="22"/>
    <x v="22"/>
    <n v="87.508527483331846"/>
    <n v="1127.8944720578611"/>
    <x v="3"/>
    <n v="3000"/>
    <n v="1"/>
    <n v="4"/>
    <x v="0"/>
    <n v="4.16"/>
    <n v="480"/>
  </r>
  <r>
    <n v="23"/>
    <x v="23"/>
    <n v="50.422928824424638"/>
    <n v="872.92621156688324"/>
    <x v="3"/>
    <n v="3000"/>
    <n v="1"/>
    <n v="4"/>
    <x v="0"/>
    <n v="4.16"/>
    <n v="480"/>
  </r>
  <r>
    <n v="0"/>
    <x v="0"/>
    <n v="15.930312468298871"/>
    <n v="494.50650863147928"/>
    <x v="4"/>
    <n v="0"/>
    <n v="1"/>
    <n v="0"/>
    <x v="0"/>
    <n v="4.16"/>
    <n v="480"/>
  </r>
  <r>
    <n v="0"/>
    <x v="0"/>
    <n v="55.620704725471143"/>
    <n v="277.90298979749122"/>
    <x v="4"/>
    <n v="0"/>
    <n v="2"/>
    <n v="0"/>
    <x v="1"/>
    <n v="24.9"/>
    <n v="4.16"/>
  </r>
  <r>
    <n v="1"/>
    <x v="1"/>
    <n v="7.3938347808727016"/>
    <n v="308.44749183774758"/>
    <x v="4"/>
    <n v="0"/>
    <n v="1"/>
    <n v="0"/>
    <x v="0"/>
    <n v="4.16"/>
    <n v="480"/>
  </r>
  <r>
    <n v="1"/>
    <x v="1"/>
    <n v="43.606711926003847"/>
    <n v="175.69013121886721"/>
    <x v="4"/>
    <n v="0"/>
    <n v="2"/>
    <n v="0"/>
    <x v="1"/>
    <n v="24.9"/>
    <n v="4.16"/>
  </r>
  <r>
    <n v="2"/>
    <x v="2"/>
    <n v="8.2007521747525018"/>
    <n v="332.67452575052579"/>
    <x v="4"/>
    <n v="0"/>
    <n v="1"/>
    <n v="0"/>
    <x v="0"/>
    <n v="4.16"/>
    <n v="480"/>
  </r>
  <r>
    <n v="2"/>
    <x v="2"/>
    <n v="44.306513932535701"/>
    <n v="189.8631021245638"/>
    <x v="4"/>
    <n v="0"/>
    <n v="2"/>
    <n v="0"/>
    <x v="1"/>
    <n v="24.9"/>
    <n v="4.16"/>
  </r>
  <r>
    <n v="3"/>
    <x v="3"/>
    <n v="9.6025393390318357"/>
    <n v="369.72791898228388"/>
    <x v="4"/>
    <n v="0"/>
    <n v="1"/>
    <n v="0"/>
    <x v="0"/>
    <n v="4.16"/>
    <n v="480"/>
  </r>
  <r>
    <n v="3"/>
    <x v="3"/>
    <n v="45.938011875192601"/>
    <n v="208.74381943398629"/>
    <x v="4"/>
    <n v="0"/>
    <n v="2"/>
    <n v="0"/>
    <x v="1"/>
    <n v="24.9"/>
    <n v="4.16"/>
  </r>
  <r>
    <n v="4"/>
    <x v="4"/>
    <n v="8.6412710038673648"/>
    <n v="345.02195293490013"/>
    <x v="4"/>
    <n v="0"/>
    <n v="1"/>
    <n v="0"/>
    <x v="0"/>
    <n v="4.16"/>
    <n v="480"/>
  </r>
  <r>
    <n v="4"/>
    <x v="4"/>
    <n v="44.626591494942687"/>
    <n v="196.21209672801649"/>
    <x v="4"/>
    <n v="0"/>
    <n v="2"/>
    <n v="0"/>
    <x v="1"/>
    <n v="24.9"/>
    <n v="4.16"/>
  </r>
  <r>
    <n v="5"/>
    <x v="5"/>
    <n v="9.6025393390318357"/>
    <n v="369.72791898228388"/>
    <x v="4"/>
    <n v="0"/>
    <n v="1"/>
    <n v="0"/>
    <x v="0"/>
    <n v="4.16"/>
    <n v="480"/>
  </r>
  <r>
    <n v="5"/>
    <x v="5"/>
    <n v="45.938011875192601"/>
    <n v="208.74381943398629"/>
    <x v="4"/>
    <n v="0"/>
    <n v="2"/>
    <n v="0"/>
    <x v="1"/>
    <n v="24.9"/>
    <n v="4.16"/>
  </r>
  <r>
    <n v="6"/>
    <x v="6"/>
    <n v="15.930312468298871"/>
    <n v="494.50650863147928"/>
    <x v="4"/>
    <n v="0"/>
    <n v="1"/>
    <n v="0"/>
    <x v="0"/>
    <n v="4.16"/>
    <n v="480"/>
  </r>
  <r>
    <n v="6"/>
    <x v="6"/>
    <n v="55.620704725471143"/>
    <n v="277.90298979749122"/>
    <x v="4"/>
    <n v="0"/>
    <n v="2"/>
    <n v="0"/>
    <x v="1"/>
    <n v="24.9"/>
    <n v="4.16"/>
  </r>
  <r>
    <n v="7"/>
    <x v="7"/>
    <n v="30.37234717274217"/>
    <n v="682.17640335391764"/>
    <x v="4"/>
    <n v="0"/>
    <n v="1"/>
    <n v="0"/>
    <x v="0"/>
    <n v="4.16"/>
    <n v="480"/>
  </r>
  <r>
    <n v="7"/>
    <x v="7"/>
    <n v="83.130991181258509"/>
    <n v="386.93906058798899"/>
    <x v="4"/>
    <n v="0"/>
    <n v="2"/>
    <n v="0"/>
    <x v="1"/>
    <n v="24.9"/>
    <n v="4.16"/>
  </r>
  <r>
    <n v="8"/>
    <x v="8"/>
    <n v="36.343007312585243"/>
    <n v="746.22450671642139"/>
    <x v="4"/>
    <n v="0"/>
    <n v="1"/>
    <n v="0"/>
    <x v="0"/>
    <n v="4.16"/>
    <n v="480"/>
  </r>
  <r>
    <n v="8"/>
    <x v="8"/>
    <n v="95.328629927824792"/>
    <n v="422.90228998499379"/>
    <x v="4"/>
    <n v="0"/>
    <n v="2"/>
    <n v="0"/>
    <x v="1"/>
    <n v="24.9"/>
    <n v="4.16"/>
  </r>
  <r>
    <n v="9"/>
    <x v="9"/>
    <n v="24.819617836306339"/>
    <n v="619.7624531730014"/>
    <x v="4"/>
    <n v="0"/>
    <n v="1"/>
    <n v="0"/>
    <x v="0"/>
    <n v="4.16"/>
    <n v="480"/>
  </r>
  <r>
    <n v="9"/>
    <x v="9"/>
    <n v="72.074423844549841"/>
    <n v="349.32937205079031"/>
    <x v="4"/>
    <n v="0"/>
    <n v="2"/>
    <n v="0"/>
    <x v="1"/>
    <n v="24.9"/>
    <n v="4.16"/>
  </r>
  <r>
    <n v="10"/>
    <x v="10"/>
    <n v="9.6025393390318357"/>
    <n v="369.72791898228388"/>
    <x v="4"/>
    <n v="0"/>
    <n v="1"/>
    <n v="0"/>
    <x v="0"/>
    <n v="4.16"/>
    <n v="480"/>
  </r>
  <r>
    <n v="10"/>
    <x v="10"/>
    <n v="45.938011875192601"/>
    <n v="208.74381943398629"/>
    <x v="4"/>
    <n v="0"/>
    <n v="2"/>
    <n v="0"/>
    <x v="1"/>
    <n v="24.9"/>
    <n v="4.16"/>
  </r>
  <r>
    <n v="11"/>
    <x v="11"/>
    <n v="12.4408598784189"/>
    <n v="432.82466282698158"/>
    <x v="4"/>
    <n v="0"/>
    <n v="1"/>
    <n v="0"/>
    <x v="0"/>
    <n v="4.16"/>
    <n v="480"/>
  </r>
  <r>
    <n v="11"/>
    <x v="11"/>
    <n v="50.191768381603481"/>
    <n v="243.87840512407021"/>
    <x v="4"/>
    <n v="0"/>
    <n v="2"/>
    <n v="0"/>
    <x v="1"/>
    <n v="24.9"/>
    <n v="4.16"/>
  </r>
  <r>
    <n v="12"/>
    <x v="12"/>
    <n v="15.930312468298871"/>
    <n v="494.50650863147928"/>
    <x v="4"/>
    <n v="0"/>
    <n v="1"/>
    <n v="0"/>
    <x v="0"/>
    <n v="4.16"/>
    <n v="480"/>
  </r>
  <r>
    <n v="12"/>
    <x v="12"/>
    <n v="55.620704725471143"/>
    <n v="277.90298979749122"/>
    <x v="4"/>
    <n v="0"/>
    <n v="2"/>
    <n v="0"/>
    <x v="1"/>
    <n v="24.9"/>
    <n v="4.16"/>
  </r>
  <r>
    <n v="13"/>
    <x v="13"/>
    <n v="20.042737708834849"/>
    <n v="557.90707921308956"/>
    <x v="4"/>
    <n v="0"/>
    <n v="1"/>
    <n v="0"/>
    <x v="0"/>
    <n v="4.16"/>
    <n v="480"/>
  </r>
  <r>
    <n v="13"/>
    <x v="13"/>
    <n v="63.083335469168041"/>
    <n v="314.38553307158992"/>
    <x v="4"/>
    <n v="0"/>
    <n v="2"/>
    <n v="0"/>
    <x v="1"/>
    <n v="24.9"/>
    <n v="4.16"/>
  </r>
  <r>
    <n v="14"/>
    <x v="14"/>
    <n v="15.930312468298871"/>
    <n v="494.50650863147928"/>
    <x v="4"/>
    <n v="0"/>
    <n v="1"/>
    <n v="0"/>
    <x v="0"/>
    <n v="4.16"/>
    <n v="480"/>
  </r>
  <r>
    <n v="14"/>
    <x v="14"/>
    <n v="55.620704725471143"/>
    <n v="277.90298979749122"/>
    <x v="4"/>
    <n v="0"/>
    <n v="2"/>
    <n v="0"/>
    <x v="1"/>
    <n v="24.9"/>
    <n v="4.16"/>
  </r>
  <r>
    <n v="15"/>
    <x v="15"/>
    <n v="12.4408598784189"/>
    <n v="432.82466282698158"/>
    <x v="4"/>
    <n v="0"/>
    <n v="1"/>
    <n v="0"/>
    <x v="0"/>
    <n v="4.16"/>
    <n v="480"/>
  </r>
  <r>
    <n v="15"/>
    <x v="15"/>
    <n v="50.191768381603481"/>
    <n v="243.87840512407021"/>
    <x v="4"/>
    <n v="0"/>
    <n v="2"/>
    <n v="0"/>
    <x v="1"/>
    <n v="24.9"/>
    <n v="4.16"/>
  </r>
  <r>
    <n v="16"/>
    <x v="16"/>
    <n v="9.6025393390318357"/>
    <n v="369.72791898228388"/>
    <x v="4"/>
    <n v="0"/>
    <n v="1"/>
    <n v="0"/>
    <x v="0"/>
    <n v="4.16"/>
    <n v="480"/>
  </r>
  <r>
    <n v="16"/>
    <x v="16"/>
    <n v="45.938011875192601"/>
    <n v="208.74381943398629"/>
    <x v="4"/>
    <n v="0"/>
    <n v="2"/>
    <n v="0"/>
    <x v="1"/>
    <n v="24.9"/>
    <n v="4.16"/>
  </r>
  <r>
    <n v="17"/>
    <x v="17"/>
    <n v="12.4408598784189"/>
    <n v="432.82466282698158"/>
    <x v="4"/>
    <n v="0"/>
    <n v="1"/>
    <n v="0"/>
    <x v="0"/>
    <n v="4.16"/>
    <n v="480"/>
  </r>
  <r>
    <n v="17"/>
    <x v="17"/>
    <n v="50.191768381603481"/>
    <n v="243.87840512407021"/>
    <x v="4"/>
    <n v="0"/>
    <n v="2"/>
    <n v="0"/>
    <x v="1"/>
    <n v="24.9"/>
    <n v="4.16"/>
  </r>
  <r>
    <n v="18"/>
    <x v="18"/>
    <n v="15.930312468298871"/>
    <n v="494.50650863147928"/>
    <x v="4"/>
    <n v="0"/>
    <n v="1"/>
    <n v="0"/>
    <x v="0"/>
    <n v="4.16"/>
    <n v="480"/>
  </r>
  <r>
    <n v="18"/>
    <x v="18"/>
    <n v="55.620704725471143"/>
    <n v="277.90298979749122"/>
    <x v="4"/>
    <n v="0"/>
    <n v="2"/>
    <n v="0"/>
    <x v="1"/>
    <n v="24.9"/>
    <n v="4.16"/>
  </r>
  <r>
    <n v="19"/>
    <x v="19"/>
    <n v="58.739883090069803"/>
    <n v="935.93077069604328"/>
    <x v="4"/>
    <n v="0"/>
    <n v="1"/>
    <n v="0"/>
    <x v="0"/>
    <n v="4.16"/>
    <n v="480"/>
  </r>
  <r>
    <n v="19"/>
    <x v="19"/>
    <n v="145.2048215941839"/>
    <n v="539.32919353876002"/>
    <x v="4"/>
    <n v="0"/>
    <n v="2"/>
    <n v="0"/>
    <x v="1"/>
    <n v="24.9"/>
    <n v="4.16"/>
  </r>
  <r>
    <n v="20"/>
    <x v="20"/>
    <n v="87.508527483331846"/>
    <n v="1127.8944720578611"/>
    <x v="4"/>
    <n v="0"/>
    <n v="1"/>
    <n v="0"/>
    <x v="0"/>
    <n v="4.16"/>
    <n v="480"/>
  </r>
  <r>
    <n v="20"/>
    <x v="20"/>
    <n v="215.59093320557469"/>
    <n v="673.40208374178496"/>
    <x v="4"/>
    <n v="0"/>
    <n v="2"/>
    <n v="0"/>
    <x v="1"/>
    <n v="24.9"/>
    <n v="4.16"/>
  </r>
  <r>
    <n v="21"/>
    <x v="21"/>
    <n v="110.9203608076016"/>
    <n v="1255.138788689015"/>
    <x v="4"/>
    <n v="0"/>
    <n v="1"/>
    <n v="0"/>
    <x v="0"/>
    <n v="4.16"/>
    <n v="480"/>
  </r>
  <r>
    <n v="21"/>
    <x v="21"/>
    <n v="272.70844824290612"/>
    <n v="762.12896083095177"/>
    <x v="4"/>
    <n v="0"/>
    <n v="2"/>
    <n v="0"/>
    <x v="1"/>
    <n v="24.9"/>
    <n v="4.16"/>
  </r>
  <r>
    <n v="22"/>
    <x v="22"/>
    <n v="87.508527483331846"/>
    <n v="1127.8944720578611"/>
    <x v="4"/>
    <n v="0"/>
    <n v="1"/>
    <n v="0"/>
    <x v="0"/>
    <n v="4.16"/>
    <n v="480"/>
  </r>
  <r>
    <n v="22"/>
    <x v="22"/>
    <n v="215.59093320557469"/>
    <n v="673.40208374178496"/>
    <x v="4"/>
    <n v="0"/>
    <n v="2"/>
    <n v="0"/>
    <x v="1"/>
    <n v="24.9"/>
    <n v="4.16"/>
  </r>
  <r>
    <n v="23"/>
    <x v="23"/>
    <n v="50.422928824424638"/>
    <n v="872.92621156688324"/>
    <x v="4"/>
    <n v="0"/>
    <n v="1"/>
    <n v="0"/>
    <x v="0"/>
    <n v="4.16"/>
    <n v="480"/>
  </r>
  <r>
    <n v="23"/>
    <x v="23"/>
    <n v="126.754469840616"/>
    <n v="501.71572048156122"/>
    <x v="4"/>
    <n v="0"/>
    <n v="2"/>
    <n v="0"/>
    <x v="1"/>
    <n v="24.9"/>
    <n v="4.16"/>
  </r>
  <r>
    <n v="0"/>
    <x v="0"/>
    <n v="55.620704725471143"/>
    <n v="277.90298979749122"/>
    <x v="3"/>
    <n v="2200"/>
    <n v="2"/>
    <n v="4"/>
    <x v="1"/>
    <n v="24.9"/>
    <n v="4.16"/>
  </r>
  <r>
    <n v="1"/>
    <x v="1"/>
    <n v="43.606711926003847"/>
    <n v="175.69013121886721"/>
    <x v="3"/>
    <n v="2200"/>
    <n v="2"/>
    <n v="4"/>
    <x v="1"/>
    <n v="24.9"/>
    <n v="4.16"/>
  </r>
  <r>
    <n v="2"/>
    <x v="2"/>
    <n v="44.306513932535701"/>
    <n v="189.8631021245638"/>
    <x v="3"/>
    <n v="2200"/>
    <n v="2"/>
    <n v="4"/>
    <x v="1"/>
    <n v="24.9"/>
    <n v="4.16"/>
  </r>
  <r>
    <n v="3"/>
    <x v="3"/>
    <n v="45.938011875192601"/>
    <n v="208.74381943398629"/>
    <x v="3"/>
    <n v="2200"/>
    <n v="2"/>
    <n v="4"/>
    <x v="1"/>
    <n v="24.9"/>
    <n v="4.16"/>
  </r>
  <r>
    <n v="4"/>
    <x v="4"/>
    <n v="44.626591494942687"/>
    <n v="196.21209672801649"/>
    <x v="3"/>
    <n v="2200"/>
    <n v="2"/>
    <n v="4"/>
    <x v="1"/>
    <n v="24.9"/>
    <n v="4.16"/>
  </r>
  <r>
    <n v="5"/>
    <x v="5"/>
    <n v="45.938011875192601"/>
    <n v="208.74381943398629"/>
    <x v="3"/>
    <n v="2200"/>
    <n v="2"/>
    <n v="4"/>
    <x v="1"/>
    <n v="24.9"/>
    <n v="4.16"/>
  </r>
  <r>
    <n v="6"/>
    <x v="6"/>
    <n v="52.560539329664358"/>
    <n v="265.62956348151158"/>
    <x v="3"/>
    <n v="2200"/>
    <n v="2"/>
    <n v="4"/>
    <x v="1"/>
    <n v="24.9"/>
    <n v="4.16"/>
  </r>
  <r>
    <n v="7"/>
    <x v="7"/>
    <n v="62.769976428221099"/>
    <n v="325.82714700909918"/>
    <x v="3"/>
    <n v="2200"/>
    <n v="2"/>
    <n v="4"/>
    <x v="1"/>
    <n v="24.9"/>
    <n v="4.16"/>
  </r>
  <r>
    <n v="8"/>
    <x v="8"/>
    <n v="56.064644292907822"/>
    <n v="305.39833811015808"/>
    <x v="3"/>
    <n v="2200"/>
    <n v="2"/>
    <n v="4"/>
    <x v="1"/>
    <n v="24.9"/>
    <n v="4.16"/>
  </r>
  <r>
    <n v="9"/>
    <x v="9"/>
    <n v="30.240810997907079"/>
    <n v="162.1001544761435"/>
    <x v="3"/>
    <n v="2200"/>
    <n v="2"/>
    <n v="4"/>
    <x v="1"/>
    <n v="24.9"/>
    <n v="4.16"/>
  </r>
  <r>
    <n v="10"/>
    <x v="10"/>
    <n v="44.103854965473161"/>
    <n v="-104.73252852696599"/>
    <x v="3"/>
    <n v="2200"/>
    <n v="2"/>
    <n v="4"/>
    <x v="1"/>
    <n v="24.9"/>
    <n v="4.16"/>
  </r>
  <r>
    <n v="11"/>
    <x v="11"/>
    <n v="70.747078383641949"/>
    <n v="-200.79240140745799"/>
    <x v="3"/>
    <n v="2200"/>
    <n v="2"/>
    <n v="4"/>
    <x v="1"/>
    <n v="24.9"/>
    <n v="4.16"/>
  </r>
  <r>
    <n v="12"/>
    <x v="12"/>
    <n v="93.898601420910424"/>
    <n v="-255.76907347303239"/>
    <x v="3"/>
    <n v="2200"/>
    <n v="2"/>
    <n v="4"/>
    <x v="1"/>
    <n v="24.9"/>
    <n v="4.16"/>
  </r>
  <r>
    <n v="13"/>
    <x v="13"/>
    <n v="92.167370082288215"/>
    <n v="-245.4111661114253"/>
    <x v="3"/>
    <n v="2200"/>
    <n v="2"/>
    <n v="4"/>
    <x v="1"/>
    <n v="24.9"/>
    <n v="4.16"/>
  </r>
  <r>
    <n v="14"/>
    <x v="14"/>
    <n v="90.881461523180562"/>
    <n v="-249.56583889511759"/>
    <x v="3"/>
    <n v="2200"/>
    <n v="2"/>
    <n v="4"/>
    <x v="1"/>
    <n v="24.9"/>
    <n v="4.16"/>
  </r>
  <r>
    <n v="15"/>
    <x v="15"/>
    <n v="73.852235917376035"/>
    <n v="-210.33952721598021"/>
    <x v="3"/>
    <n v="2200"/>
    <n v="2"/>
    <n v="4"/>
    <x v="1"/>
    <n v="24.9"/>
    <n v="4.16"/>
  </r>
  <r>
    <n v="16"/>
    <x v="16"/>
    <n v="50.930898666463399"/>
    <n v="-135.088621341595"/>
    <x v="3"/>
    <n v="2200"/>
    <n v="2"/>
    <n v="4"/>
    <x v="1"/>
    <n v="24.9"/>
    <n v="4.16"/>
  </r>
  <r>
    <n v="17"/>
    <x v="17"/>
    <n v="33.352838272396831"/>
    <n v="-43.922515813719258"/>
    <x v="3"/>
    <n v="2200"/>
    <n v="2"/>
    <n v="4"/>
    <x v="1"/>
    <n v="24.9"/>
    <n v="4.16"/>
  </r>
  <r>
    <n v="18"/>
    <x v="18"/>
    <n v="29.024749601162078"/>
    <n v="129.85488107615581"/>
    <x v="3"/>
    <n v="2200"/>
    <n v="2"/>
    <n v="4"/>
    <x v="1"/>
    <n v="24.9"/>
    <n v="4.16"/>
  </r>
  <r>
    <n v="19"/>
    <x v="19"/>
    <n v="134.94701880378599"/>
    <n v="519.91038186784999"/>
    <x v="3"/>
    <n v="2200"/>
    <n v="2"/>
    <n v="4"/>
    <x v="1"/>
    <n v="24.9"/>
    <n v="4.16"/>
  </r>
  <r>
    <n v="20"/>
    <x v="20"/>
    <n v="215.59093320557469"/>
    <n v="673.40208374178496"/>
    <x v="3"/>
    <n v="2200"/>
    <n v="2"/>
    <n v="4"/>
    <x v="1"/>
    <n v="24.9"/>
    <n v="4.16"/>
  </r>
  <r>
    <n v="21"/>
    <x v="21"/>
    <n v="272.70844824290612"/>
    <n v="762.12896083095177"/>
    <x v="3"/>
    <n v="2200"/>
    <n v="2"/>
    <n v="4"/>
    <x v="1"/>
    <n v="24.9"/>
    <n v="4.16"/>
  </r>
  <r>
    <n v="22"/>
    <x v="22"/>
    <n v="215.59093320557469"/>
    <n v="673.40208374178496"/>
    <x v="3"/>
    <n v="2200"/>
    <n v="2"/>
    <n v="4"/>
    <x v="1"/>
    <n v="24.9"/>
    <n v="4.16"/>
  </r>
  <r>
    <n v="23"/>
    <x v="23"/>
    <n v="126.754469840616"/>
    <n v="501.71572048156122"/>
    <x v="3"/>
    <n v="2200"/>
    <n v="2"/>
    <n v="4"/>
    <x v="1"/>
    <n v="24.9"/>
    <n v="4.16"/>
  </r>
  <r>
    <n v="0"/>
    <x v="0"/>
    <n v="15.930312468298871"/>
    <n v="494.50650863147928"/>
    <x v="5"/>
    <n v="5000"/>
    <n v="1"/>
    <n v="5"/>
    <x v="0"/>
    <n v="4.16"/>
    <n v="480"/>
  </r>
  <r>
    <n v="1"/>
    <x v="1"/>
    <n v="7.3938347808727016"/>
    <n v="308.44749183774758"/>
    <x v="5"/>
    <n v="5000"/>
    <n v="1"/>
    <n v="5"/>
    <x v="0"/>
    <n v="4.16"/>
    <n v="480"/>
  </r>
  <r>
    <n v="2"/>
    <x v="2"/>
    <n v="8.2007521747525018"/>
    <n v="332.67452575052579"/>
    <x v="5"/>
    <n v="5000"/>
    <n v="1"/>
    <n v="5"/>
    <x v="0"/>
    <n v="4.16"/>
    <n v="480"/>
  </r>
  <r>
    <n v="3"/>
    <x v="3"/>
    <n v="9.6025393390318357"/>
    <n v="369.72791898228388"/>
    <x v="5"/>
    <n v="5000"/>
    <n v="1"/>
    <n v="5"/>
    <x v="0"/>
    <n v="4.16"/>
    <n v="480"/>
  </r>
  <r>
    <n v="4"/>
    <x v="4"/>
    <n v="8.6412710038673648"/>
    <n v="345.02195293490013"/>
    <x v="5"/>
    <n v="5000"/>
    <n v="1"/>
    <n v="5"/>
    <x v="0"/>
    <n v="4.16"/>
    <n v="480"/>
  </r>
  <r>
    <n v="5"/>
    <x v="5"/>
    <n v="9.6025393390318357"/>
    <n v="369.72791898228388"/>
    <x v="5"/>
    <n v="5000"/>
    <n v="1"/>
    <n v="5"/>
    <x v="0"/>
    <n v="4.16"/>
    <n v="480"/>
  </r>
  <r>
    <n v="6"/>
    <x v="6"/>
    <n v="14.43434450312021"/>
    <n v="466.94192389210139"/>
    <x v="5"/>
    <n v="5000"/>
    <n v="1"/>
    <n v="5"/>
    <x v="0"/>
    <n v="4.16"/>
    <n v="480"/>
  </r>
  <r>
    <n v="7"/>
    <x v="7"/>
    <n v="21.727862168622192"/>
    <n v="554.18594205716136"/>
    <x v="5"/>
    <n v="5000"/>
    <n v="1"/>
    <n v="5"/>
    <x v="0"/>
    <n v="4.16"/>
    <n v="480"/>
  </r>
  <r>
    <n v="8"/>
    <x v="8"/>
    <n v="20.53645241422867"/>
    <n v="495.98185781270922"/>
    <x v="5"/>
    <n v="5000"/>
    <n v="1"/>
    <n v="5"/>
    <x v="0"/>
    <n v="4.16"/>
    <n v="480"/>
  </r>
  <r>
    <n v="9"/>
    <x v="9"/>
    <n v="10.22845802745422"/>
    <n v="203.26594888597589"/>
    <x v="5"/>
    <n v="5000"/>
    <n v="1"/>
    <n v="5"/>
    <x v="0"/>
    <n v="4.16"/>
    <n v="480"/>
  </r>
  <r>
    <n v="10"/>
    <x v="10"/>
    <n v="25.737657607221379"/>
    <n v="-363.46536618153732"/>
    <x v="5"/>
    <n v="5000"/>
    <n v="1"/>
    <n v="5"/>
    <x v="0"/>
    <n v="4.16"/>
    <n v="480"/>
  </r>
  <r>
    <n v="11"/>
    <x v="11"/>
    <n v="56.744482174928088"/>
    <n v="-606.53494117385947"/>
    <x v="5"/>
    <n v="5000"/>
    <n v="1"/>
    <n v="5"/>
    <x v="0"/>
    <n v="4.16"/>
    <n v="480"/>
  </r>
  <r>
    <n v="12"/>
    <x v="12"/>
    <n v="84.622380899561904"/>
    <n v="-754.50616559699154"/>
    <x v="5"/>
    <n v="5000"/>
    <n v="1"/>
    <n v="5"/>
    <x v="0"/>
    <n v="4.16"/>
    <n v="480"/>
  </r>
  <r>
    <n v="13"/>
    <x v="13"/>
    <n v="88.167962799404108"/>
    <n v="-742.8473344745787"/>
    <x v="5"/>
    <n v="5000"/>
    <n v="1"/>
    <n v="5"/>
    <x v="0"/>
    <n v="4.16"/>
    <n v="480"/>
  </r>
  <r>
    <n v="14"/>
    <x v="14"/>
    <n v="81.499404275278806"/>
    <n v="-736.99206696316571"/>
    <x v="5"/>
    <n v="5000"/>
    <n v="1"/>
    <n v="5"/>
    <x v="0"/>
    <n v="4.16"/>
    <n v="480"/>
  </r>
  <r>
    <n v="15"/>
    <x v="15"/>
    <n v="59.694329039054267"/>
    <n v="-627.50518273874115"/>
    <x v="5"/>
    <n v="5000"/>
    <n v="1"/>
    <n v="5"/>
    <x v="0"/>
    <n v="4.16"/>
    <n v="480"/>
  </r>
  <r>
    <n v="16"/>
    <x v="16"/>
    <n v="32.399547425904892"/>
    <n v="-433.97093761984661"/>
    <x v="5"/>
    <n v="5000"/>
    <n v="1"/>
    <n v="5"/>
    <x v="0"/>
    <n v="4.16"/>
    <n v="480"/>
  </r>
  <r>
    <n v="17"/>
    <x v="17"/>
    <n v="17.885036846554961"/>
    <n v="-231.06244026831621"/>
    <x v="5"/>
    <n v="5000"/>
    <n v="1"/>
    <n v="5"/>
    <x v="0"/>
    <n v="4.16"/>
    <n v="480"/>
  </r>
  <r>
    <n v="18"/>
    <x v="18"/>
    <n v="6.6251077184665261"/>
    <n v="161.52491773546561"/>
    <x v="5"/>
    <n v="5000"/>
    <n v="1"/>
    <n v="5"/>
    <x v="0"/>
    <n v="4.16"/>
    <n v="480"/>
  </r>
  <r>
    <n v="19"/>
    <x v="19"/>
    <n v="54.342724366971147"/>
    <n v="893.67584432240153"/>
    <x v="5"/>
    <n v="5000"/>
    <n v="1"/>
    <n v="5"/>
    <x v="0"/>
    <n v="4.16"/>
    <n v="480"/>
  </r>
  <r>
    <n v="20"/>
    <x v="20"/>
    <n v="87.508527483331846"/>
    <n v="1127.8944720578611"/>
    <x v="5"/>
    <n v="5000"/>
    <n v="1"/>
    <n v="5"/>
    <x v="0"/>
    <n v="4.16"/>
    <n v="480"/>
  </r>
  <r>
    <n v="21"/>
    <x v="21"/>
    <n v="110.9203608076016"/>
    <n v="1255.138788689015"/>
    <x v="5"/>
    <n v="5000"/>
    <n v="1"/>
    <n v="5"/>
    <x v="0"/>
    <n v="4.16"/>
    <n v="480"/>
  </r>
  <r>
    <n v="22"/>
    <x v="22"/>
    <n v="87.508527483331846"/>
    <n v="1127.8944720578611"/>
    <x v="5"/>
    <n v="5000"/>
    <n v="1"/>
    <n v="5"/>
    <x v="0"/>
    <n v="4.16"/>
    <n v="480"/>
  </r>
  <r>
    <n v="23"/>
    <x v="23"/>
    <n v="50.422928824424638"/>
    <n v="872.92621156688324"/>
    <x v="5"/>
    <n v="5000"/>
    <n v="1"/>
    <n v="5"/>
    <x v="0"/>
    <n v="4.16"/>
    <n v="480"/>
  </r>
  <r>
    <n v="0"/>
    <x v="0"/>
    <n v="55.620704725471143"/>
    <n v="277.90298979749122"/>
    <x v="5"/>
    <n v="3500"/>
    <n v="2"/>
    <n v="5"/>
    <x v="1"/>
    <n v="24.9"/>
    <n v="4.16"/>
  </r>
  <r>
    <n v="1"/>
    <x v="1"/>
    <n v="43.606711926003847"/>
    <n v="175.69013121886721"/>
    <x v="5"/>
    <n v="3500"/>
    <n v="2"/>
    <n v="5"/>
    <x v="1"/>
    <n v="24.9"/>
    <n v="4.16"/>
  </r>
  <r>
    <n v="2"/>
    <x v="2"/>
    <n v="44.306513932535701"/>
    <n v="189.8631021245638"/>
    <x v="5"/>
    <n v="3500"/>
    <n v="2"/>
    <n v="5"/>
    <x v="1"/>
    <n v="24.9"/>
    <n v="4.16"/>
  </r>
  <r>
    <n v="3"/>
    <x v="3"/>
    <n v="45.938011875192601"/>
    <n v="208.74381943398629"/>
    <x v="5"/>
    <n v="3500"/>
    <n v="2"/>
    <n v="5"/>
    <x v="1"/>
    <n v="24.9"/>
    <n v="4.16"/>
  </r>
  <r>
    <n v="4"/>
    <x v="4"/>
    <n v="44.626591494942687"/>
    <n v="196.21209672801649"/>
    <x v="5"/>
    <n v="3500"/>
    <n v="2"/>
    <n v="5"/>
    <x v="1"/>
    <n v="24.9"/>
    <n v="4.16"/>
  </r>
  <r>
    <n v="5"/>
    <x v="5"/>
    <n v="45.938011875192601"/>
    <n v="208.74381943398629"/>
    <x v="5"/>
    <n v="3500"/>
    <n v="2"/>
    <n v="5"/>
    <x v="1"/>
    <n v="24.9"/>
    <n v="4.16"/>
  </r>
  <r>
    <n v="6"/>
    <x v="6"/>
    <n v="50.367974197276787"/>
    <n v="258.58099145738902"/>
    <x v="5"/>
    <n v="3500"/>
    <n v="2"/>
    <n v="5"/>
    <x v="1"/>
    <n v="24.9"/>
    <n v="4.16"/>
  </r>
  <r>
    <n v="7"/>
    <x v="7"/>
    <n v="52.400986456270623"/>
    <n v="287.67835975786528"/>
    <x v="5"/>
    <n v="3500"/>
    <n v="2"/>
    <n v="5"/>
    <x v="1"/>
    <n v="24.9"/>
    <n v="4.16"/>
  </r>
  <r>
    <n v="8"/>
    <x v="8"/>
    <n v="40.443353366467207"/>
    <n v="236.87054702268929"/>
    <x v="5"/>
    <n v="3500"/>
    <n v="2"/>
    <n v="5"/>
    <x v="1"/>
    <n v="24.9"/>
    <n v="4.16"/>
  </r>
  <r>
    <n v="9"/>
    <x v="9"/>
    <n v="25.686700754100261"/>
    <n v="50.326904002690263"/>
    <x v="5"/>
    <n v="3500"/>
    <n v="2"/>
    <n v="5"/>
    <x v="1"/>
    <n v="24.9"/>
    <n v="4.16"/>
  </r>
  <r>
    <n v="10"/>
    <x v="10"/>
    <n v="102.535317497704"/>
    <n v="-282.3582256166286"/>
    <x v="5"/>
    <n v="3500"/>
    <n v="2"/>
    <n v="5"/>
    <x v="1"/>
    <n v="24.9"/>
    <n v="4.16"/>
  </r>
  <r>
    <n v="11"/>
    <x v="11"/>
    <n v="198.31654893572241"/>
    <n v="-440.82311048665338"/>
    <x v="5"/>
    <n v="3500"/>
    <n v="2"/>
    <n v="5"/>
    <x v="1"/>
    <n v="24.9"/>
    <n v="4.16"/>
  </r>
  <r>
    <n v="12"/>
    <x v="12"/>
    <n v="278.50722297564022"/>
    <n v="-533.66822447355389"/>
    <x v="5"/>
    <n v="3500"/>
    <n v="2"/>
    <n v="5"/>
    <x v="1"/>
    <n v="24.9"/>
    <n v="4.16"/>
  </r>
  <r>
    <n v="13"/>
    <x v="13"/>
    <n v="284.95882353906131"/>
    <n v="-535.01903245853737"/>
    <x v="5"/>
    <n v="3500"/>
    <n v="2"/>
    <n v="5"/>
    <x v="1"/>
    <n v="24.9"/>
    <n v="4.16"/>
  </r>
  <r>
    <n v="14"/>
    <x v="14"/>
    <n v="269.957233840382"/>
    <n v="-524.83082447070592"/>
    <x v="5"/>
    <n v="3500"/>
    <n v="2"/>
    <n v="5"/>
    <x v="1"/>
    <n v="24.9"/>
    <n v="4.16"/>
  </r>
  <r>
    <n v="15"/>
    <x v="15"/>
    <n v="207.31515260975081"/>
    <n v="-454.29741443479662"/>
    <x v="5"/>
    <n v="3500"/>
    <n v="2"/>
    <n v="5"/>
    <x v="1"/>
    <n v="24.9"/>
    <n v="4.16"/>
  </r>
  <r>
    <n v="16"/>
    <x v="16"/>
    <n v="124.28916979381491"/>
    <n v="-327.18367606973851"/>
    <x v="5"/>
    <n v="3500"/>
    <n v="2"/>
    <n v="5"/>
    <x v="1"/>
    <n v="24.9"/>
    <n v="4.16"/>
  </r>
  <r>
    <n v="17"/>
    <x v="17"/>
    <n v="73.537011559823583"/>
    <n v="-209.5050533666508"/>
    <x v="5"/>
    <n v="3500"/>
    <n v="2"/>
    <n v="5"/>
    <x v="1"/>
    <n v="24.9"/>
    <n v="4.16"/>
  </r>
  <r>
    <n v="18"/>
    <x v="18"/>
    <n v="26.20563400321571"/>
    <n v="41.925542405131161"/>
    <x v="5"/>
    <n v="3500"/>
    <n v="2"/>
    <n v="5"/>
    <x v="1"/>
    <n v="24.9"/>
    <n v="4.16"/>
  </r>
  <r>
    <n v="19"/>
    <x v="19"/>
    <n v="127.9955352689519"/>
    <n v="505.62289966391359"/>
    <x v="5"/>
    <n v="3500"/>
    <n v="2"/>
    <n v="5"/>
    <x v="1"/>
    <n v="24.9"/>
    <n v="4.16"/>
  </r>
  <r>
    <n v="20"/>
    <x v="20"/>
    <n v="215.59093320557469"/>
    <n v="673.40208374178496"/>
    <x v="5"/>
    <n v="3500"/>
    <n v="2"/>
    <n v="5"/>
    <x v="1"/>
    <n v="24.9"/>
    <n v="4.16"/>
  </r>
  <r>
    <n v="21"/>
    <x v="21"/>
    <n v="272.70844824290612"/>
    <n v="762.12896083095177"/>
    <x v="5"/>
    <n v="3500"/>
    <n v="2"/>
    <n v="5"/>
    <x v="1"/>
    <n v="24.9"/>
    <n v="4.16"/>
  </r>
  <r>
    <n v="22"/>
    <x v="22"/>
    <n v="215.59093320557469"/>
    <n v="673.40208374178496"/>
    <x v="5"/>
    <n v="3500"/>
    <n v="2"/>
    <n v="5"/>
    <x v="1"/>
    <n v="24.9"/>
    <n v="4.16"/>
  </r>
  <r>
    <n v="23"/>
    <x v="23"/>
    <n v="126.754469840616"/>
    <n v="501.71572048156122"/>
    <x v="5"/>
    <n v="3500"/>
    <n v="2"/>
    <n v="5"/>
    <x v="1"/>
    <n v="24.9"/>
    <n v="4.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0">
  <r>
    <n v="0"/>
    <x v="0"/>
    <x v="0"/>
    <n v="0"/>
    <x v="0"/>
    <n v="1"/>
    <x v="0"/>
  </r>
  <r>
    <n v="1"/>
    <x v="1"/>
    <x v="0"/>
    <n v="0"/>
    <x v="0"/>
    <n v="1"/>
    <x v="0"/>
  </r>
  <r>
    <n v="2"/>
    <x v="2"/>
    <x v="0"/>
    <n v="0"/>
    <x v="0"/>
    <n v="1"/>
    <x v="0"/>
  </r>
  <r>
    <n v="3"/>
    <x v="3"/>
    <x v="0"/>
    <n v="0"/>
    <x v="0"/>
    <n v="1"/>
    <x v="0"/>
  </r>
  <r>
    <n v="4"/>
    <x v="4"/>
    <x v="0"/>
    <n v="0"/>
    <x v="0"/>
    <n v="1"/>
    <x v="0"/>
  </r>
  <r>
    <n v="5"/>
    <x v="5"/>
    <x v="0"/>
    <n v="1.9600000232458111E-2"/>
    <x v="0"/>
    <n v="1"/>
    <x v="0"/>
  </r>
  <r>
    <n v="6"/>
    <x v="6"/>
    <x v="0"/>
    <n v="8.8200002908706665E-2"/>
    <x v="0"/>
    <n v="1"/>
    <x v="0"/>
  </r>
  <r>
    <n v="7"/>
    <x v="7"/>
    <x v="0"/>
    <n v="0.1666000038385391"/>
    <x v="0"/>
    <n v="1"/>
    <x v="0"/>
  </r>
  <r>
    <n v="8"/>
    <x v="8"/>
    <x v="0"/>
    <n v="0.28420001268386841"/>
    <x v="0"/>
    <n v="1"/>
    <x v="0"/>
  </r>
  <r>
    <n v="9"/>
    <x v="9"/>
    <x v="0"/>
    <n v="0.50959998369216919"/>
    <x v="0"/>
    <n v="1"/>
    <x v="0"/>
  </r>
  <r>
    <n v="10"/>
    <x v="10"/>
    <x v="0"/>
    <n v="0.73500001430511475"/>
    <x v="0"/>
    <n v="1"/>
    <x v="0"/>
  </r>
  <r>
    <n v="11"/>
    <x v="11"/>
    <x v="0"/>
    <n v="0.90160000324249268"/>
    <x v="0"/>
    <n v="1"/>
    <x v="0"/>
  </r>
  <r>
    <n v="12"/>
    <x v="12"/>
    <x v="0"/>
    <n v="0.98000001907348633"/>
    <x v="0"/>
    <n v="1"/>
    <x v="0"/>
  </r>
  <r>
    <n v="13"/>
    <x v="13"/>
    <x v="0"/>
    <n v="0.9309999942779541"/>
    <x v="0"/>
    <n v="1"/>
    <x v="0"/>
  </r>
  <r>
    <n v="14"/>
    <x v="14"/>
    <x v="0"/>
    <n v="0.7839999794960022"/>
    <x v="0"/>
    <n v="1"/>
    <x v="0"/>
  </r>
  <r>
    <n v="15"/>
    <x v="15"/>
    <x v="0"/>
    <n v="0.55860000848770142"/>
    <x v="0"/>
    <n v="1"/>
    <x v="0"/>
  </r>
  <r>
    <n v="16"/>
    <x v="16"/>
    <x v="0"/>
    <n v="0.45080000162124628"/>
    <x v="0"/>
    <n v="1"/>
    <x v="0"/>
  </r>
  <r>
    <n v="17"/>
    <x v="17"/>
    <x v="0"/>
    <n v="0.2254000008106232"/>
    <x v="0"/>
    <n v="1"/>
    <x v="0"/>
  </r>
  <r>
    <n v="18"/>
    <x v="18"/>
    <x v="0"/>
    <n v="2.9400000348687168E-2"/>
    <x v="0"/>
    <n v="1"/>
    <x v="0"/>
  </r>
  <r>
    <n v="19"/>
    <x v="19"/>
    <x v="0"/>
    <n v="0"/>
    <x v="0"/>
    <n v="1"/>
    <x v="0"/>
  </r>
  <r>
    <n v="20"/>
    <x v="20"/>
    <x v="0"/>
    <n v="0"/>
    <x v="0"/>
    <n v="1"/>
    <x v="0"/>
  </r>
  <r>
    <n v="21"/>
    <x v="21"/>
    <x v="0"/>
    <n v="0"/>
    <x v="0"/>
    <n v="1"/>
    <x v="0"/>
  </r>
  <r>
    <n v="22"/>
    <x v="22"/>
    <x v="0"/>
    <n v="0"/>
    <x v="0"/>
    <n v="1"/>
    <x v="0"/>
  </r>
  <r>
    <n v="23"/>
    <x v="23"/>
    <x v="0"/>
    <n v="0"/>
    <x v="0"/>
    <n v="1"/>
    <x v="0"/>
  </r>
  <r>
    <n v="0"/>
    <x v="0"/>
    <x v="0"/>
    <n v="0"/>
    <x v="1"/>
    <n v="2"/>
    <x v="0"/>
  </r>
  <r>
    <n v="1"/>
    <x v="1"/>
    <x v="0"/>
    <n v="0"/>
    <x v="1"/>
    <n v="2"/>
    <x v="0"/>
  </r>
  <r>
    <n v="2"/>
    <x v="2"/>
    <x v="0"/>
    <n v="0"/>
    <x v="1"/>
    <n v="2"/>
    <x v="0"/>
  </r>
  <r>
    <n v="3"/>
    <x v="3"/>
    <x v="0"/>
    <n v="0"/>
    <x v="1"/>
    <n v="2"/>
    <x v="0"/>
  </r>
  <r>
    <n v="4"/>
    <x v="4"/>
    <x v="0"/>
    <n v="0"/>
    <x v="1"/>
    <n v="2"/>
    <x v="0"/>
  </r>
  <r>
    <n v="5"/>
    <x v="5"/>
    <x v="0"/>
    <n v="1.470000028610229"/>
    <x v="1"/>
    <n v="2"/>
    <x v="0"/>
  </r>
  <r>
    <n v="6"/>
    <x v="6"/>
    <x v="0"/>
    <n v="6.6149997711181641"/>
    <x v="1"/>
    <n v="2"/>
    <x v="0"/>
  </r>
  <r>
    <n v="7"/>
    <x v="7"/>
    <x v="0"/>
    <n v="12.49499988555908"/>
    <x v="1"/>
    <n v="2"/>
    <x v="0"/>
  </r>
  <r>
    <n v="8"/>
    <x v="8"/>
    <x v="0"/>
    <n v="20.462400436401371"/>
    <x v="1"/>
    <n v="2"/>
    <x v="0"/>
  </r>
  <r>
    <n v="9"/>
    <x v="9"/>
    <x v="0"/>
    <n v="35.926799774169922"/>
    <x v="1"/>
    <n v="2"/>
    <x v="0"/>
  </r>
  <r>
    <n v="10"/>
    <x v="10"/>
    <x v="0"/>
    <n v="50.715000152587891"/>
    <x v="1"/>
    <n v="2"/>
    <x v="0"/>
  </r>
  <r>
    <n v="11"/>
    <x v="11"/>
    <x v="0"/>
    <n v="60.858001708984382"/>
    <x v="1"/>
    <n v="2"/>
    <x v="0"/>
  </r>
  <r>
    <n v="12"/>
    <x v="12"/>
    <x v="0"/>
    <n v="63.209999084472663"/>
    <x v="1"/>
    <n v="2"/>
    <x v="0"/>
  </r>
  <r>
    <n v="13"/>
    <x v="13"/>
    <x v="0"/>
    <n v="60.04949951171875"/>
    <x v="1"/>
    <n v="2"/>
    <x v="0"/>
  </r>
  <r>
    <n v="14"/>
    <x v="14"/>
    <x v="0"/>
    <n v="51.743999481201172"/>
    <x v="1"/>
    <n v="2"/>
    <x v="0"/>
  </r>
  <r>
    <n v="15"/>
    <x v="15"/>
    <x v="0"/>
    <n v="39.381301879882813"/>
    <x v="1"/>
    <n v="2"/>
    <x v="0"/>
  </r>
  <r>
    <n v="16"/>
    <x v="16"/>
    <x v="0"/>
    <n v="32.457599639892578"/>
    <x v="1"/>
    <n v="2"/>
    <x v="0"/>
  </r>
  <r>
    <n v="17"/>
    <x v="17"/>
    <x v="0"/>
    <n v="16.566900253295898"/>
    <x v="1"/>
    <n v="2"/>
    <x v="0"/>
  </r>
  <r>
    <n v="18"/>
    <x v="18"/>
    <x v="0"/>
    <n v="2.2049999237060551"/>
    <x v="1"/>
    <n v="2"/>
    <x v="0"/>
  </r>
  <r>
    <n v="19"/>
    <x v="19"/>
    <x v="0"/>
    <n v="0"/>
    <x v="1"/>
    <n v="2"/>
    <x v="0"/>
  </r>
  <r>
    <n v="20"/>
    <x v="20"/>
    <x v="0"/>
    <n v="0"/>
    <x v="1"/>
    <n v="2"/>
    <x v="0"/>
  </r>
  <r>
    <n v="21"/>
    <x v="21"/>
    <x v="0"/>
    <n v="0"/>
    <x v="1"/>
    <n v="2"/>
    <x v="0"/>
  </r>
  <r>
    <n v="22"/>
    <x v="22"/>
    <x v="0"/>
    <n v="0"/>
    <x v="1"/>
    <n v="2"/>
    <x v="0"/>
  </r>
  <r>
    <n v="23"/>
    <x v="23"/>
    <x v="0"/>
    <n v="0"/>
    <x v="1"/>
    <n v="2"/>
    <x v="0"/>
  </r>
  <r>
    <n v="0"/>
    <x v="0"/>
    <x v="0"/>
    <n v="1"/>
    <x v="2"/>
    <n v="3"/>
    <x v="0"/>
  </r>
  <r>
    <n v="1"/>
    <x v="1"/>
    <x v="0"/>
    <n v="1"/>
    <x v="2"/>
    <n v="3"/>
    <x v="0"/>
  </r>
  <r>
    <n v="2"/>
    <x v="2"/>
    <x v="0"/>
    <n v="1"/>
    <x v="2"/>
    <n v="3"/>
    <x v="0"/>
  </r>
  <r>
    <n v="3"/>
    <x v="3"/>
    <x v="0"/>
    <n v="1"/>
    <x v="2"/>
    <n v="3"/>
    <x v="0"/>
  </r>
  <r>
    <n v="4"/>
    <x v="4"/>
    <x v="0"/>
    <n v="1"/>
    <x v="2"/>
    <n v="3"/>
    <x v="0"/>
  </r>
  <r>
    <n v="5"/>
    <x v="5"/>
    <x v="0"/>
    <n v="1"/>
    <x v="2"/>
    <n v="3"/>
    <x v="0"/>
  </r>
  <r>
    <n v="6"/>
    <x v="6"/>
    <x v="0"/>
    <n v="1"/>
    <x v="2"/>
    <n v="3"/>
    <x v="0"/>
  </r>
  <r>
    <n v="7"/>
    <x v="7"/>
    <x v="0"/>
    <n v="1"/>
    <x v="2"/>
    <n v="3"/>
    <x v="0"/>
  </r>
  <r>
    <n v="8"/>
    <x v="8"/>
    <x v="0"/>
    <n v="0.95999997854232788"/>
    <x v="2"/>
    <n v="3"/>
    <x v="0"/>
  </r>
  <r>
    <n v="9"/>
    <x v="9"/>
    <x v="0"/>
    <n v="0.93999999761581421"/>
    <x v="2"/>
    <n v="3"/>
    <x v="0"/>
  </r>
  <r>
    <n v="10"/>
    <x v="10"/>
    <x v="0"/>
    <n v="0.92000001668930054"/>
    <x v="2"/>
    <n v="3"/>
    <x v="0"/>
  </r>
  <r>
    <n v="11"/>
    <x v="11"/>
    <x v="0"/>
    <n v="0.89999997615814209"/>
    <x v="2"/>
    <n v="3"/>
    <x v="0"/>
  </r>
  <r>
    <n v="12"/>
    <x v="12"/>
    <x v="0"/>
    <n v="0.86000001430511475"/>
    <x v="2"/>
    <n v="3"/>
    <x v="0"/>
  </r>
  <r>
    <n v="13"/>
    <x v="13"/>
    <x v="0"/>
    <n v="0.86000001430511475"/>
    <x v="2"/>
    <n v="3"/>
    <x v="0"/>
  </r>
  <r>
    <n v="14"/>
    <x v="14"/>
    <x v="0"/>
    <n v="0.87999999523162842"/>
    <x v="2"/>
    <n v="3"/>
    <x v="0"/>
  </r>
  <r>
    <n v="15"/>
    <x v="15"/>
    <x v="0"/>
    <n v="0.93999999761581421"/>
    <x v="2"/>
    <n v="3"/>
    <x v="0"/>
  </r>
  <r>
    <n v="16"/>
    <x v="16"/>
    <x v="0"/>
    <n v="0.95999997854232788"/>
    <x v="2"/>
    <n v="3"/>
    <x v="0"/>
  </r>
  <r>
    <n v="17"/>
    <x v="17"/>
    <x v="0"/>
    <n v="0.98000001907348633"/>
    <x v="2"/>
    <n v="3"/>
    <x v="0"/>
  </r>
  <r>
    <n v="18"/>
    <x v="18"/>
    <x v="0"/>
    <n v="1"/>
    <x v="2"/>
    <n v="3"/>
    <x v="0"/>
  </r>
  <r>
    <n v="19"/>
    <x v="19"/>
    <x v="0"/>
    <n v="1"/>
    <x v="2"/>
    <n v="3"/>
    <x v="0"/>
  </r>
  <r>
    <n v="20"/>
    <x v="20"/>
    <x v="0"/>
    <n v="1"/>
    <x v="2"/>
    <n v="3"/>
    <x v="0"/>
  </r>
  <r>
    <n v="21"/>
    <x v="21"/>
    <x v="0"/>
    <n v="1"/>
    <x v="2"/>
    <n v="3"/>
    <x v="0"/>
  </r>
  <r>
    <n v="22"/>
    <x v="22"/>
    <x v="0"/>
    <n v="1"/>
    <x v="2"/>
    <n v="3"/>
    <x v="0"/>
  </r>
  <r>
    <n v="23"/>
    <x v="23"/>
    <x v="0"/>
    <n v="1"/>
    <x v="2"/>
    <n v="3"/>
    <x v="0"/>
  </r>
  <r>
    <n v="0"/>
    <x v="0"/>
    <x v="0"/>
    <n v="1"/>
    <x v="3"/>
    <n v="4"/>
    <x v="0"/>
  </r>
  <r>
    <n v="1"/>
    <x v="1"/>
    <x v="0"/>
    <n v="1"/>
    <x v="3"/>
    <n v="4"/>
    <x v="0"/>
  </r>
  <r>
    <n v="2"/>
    <x v="2"/>
    <x v="0"/>
    <n v="1"/>
    <x v="3"/>
    <n v="4"/>
    <x v="0"/>
  </r>
  <r>
    <n v="3"/>
    <x v="3"/>
    <x v="0"/>
    <n v="1"/>
    <x v="3"/>
    <n v="4"/>
    <x v="0"/>
  </r>
  <r>
    <n v="4"/>
    <x v="4"/>
    <x v="0"/>
    <n v="1"/>
    <x v="3"/>
    <n v="4"/>
    <x v="0"/>
  </r>
  <r>
    <n v="5"/>
    <x v="5"/>
    <x v="0"/>
    <n v="1"/>
    <x v="3"/>
    <n v="4"/>
    <x v="0"/>
  </r>
  <r>
    <n v="6"/>
    <x v="6"/>
    <x v="0"/>
    <n v="0.82044100761413574"/>
    <x v="3"/>
    <n v="4"/>
    <x v="0"/>
  </r>
  <r>
    <n v="7"/>
    <x v="7"/>
    <x v="0"/>
    <n v="0.82083302736282349"/>
    <x v="3"/>
    <n v="4"/>
    <x v="0"/>
  </r>
  <r>
    <n v="8"/>
    <x v="8"/>
    <x v="0"/>
    <n v="0.82136416435241699"/>
    <x v="3"/>
    <n v="4"/>
    <x v="0"/>
  </r>
  <r>
    <n v="9"/>
    <x v="9"/>
    <x v="0"/>
    <n v="0.82239514589309692"/>
    <x v="3"/>
    <n v="4"/>
    <x v="0"/>
  </r>
  <r>
    <n v="10"/>
    <x v="10"/>
    <x v="0"/>
    <n v="0.82338100671768188"/>
    <x v="3"/>
    <n v="4"/>
    <x v="0"/>
  </r>
  <r>
    <n v="11"/>
    <x v="11"/>
    <x v="0"/>
    <n v="0.82405722141265869"/>
    <x v="3"/>
    <n v="4"/>
    <x v="0"/>
  </r>
  <r>
    <n v="12"/>
    <x v="12"/>
    <x v="0"/>
    <n v="0.82421398162841797"/>
    <x v="3"/>
    <n v="4"/>
    <x v="0"/>
  </r>
  <r>
    <n v="13"/>
    <x v="13"/>
    <x v="0"/>
    <n v="0.82400327920913696"/>
    <x v="3"/>
    <n v="4"/>
    <x v="0"/>
  </r>
  <r>
    <n v="14"/>
    <x v="14"/>
    <x v="0"/>
    <n v="0.82344961166381836"/>
    <x v="3"/>
    <n v="4"/>
    <x v="0"/>
  </r>
  <r>
    <n v="15"/>
    <x v="15"/>
    <x v="0"/>
    <n v="0.82262539863586426"/>
    <x v="3"/>
    <n v="4"/>
    <x v="0"/>
  </r>
  <r>
    <n v="16"/>
    <x v="16"/>
    <x v="0"/>
    <n v="0.82216382026672363"/>
    <x v="3"/>
    <n v="4"/>
    <x v="0"/>
  </r>
  <r>
    <n v="17"/>
    <x v="17"/>
    <x v="0"/>
    <n v="0.82110446691513062"/>
    <x v="3"/>
    <n v="4"/>
    <x v="0"/>
  </r>
  <r>
    <n v="18"/>
    <x v="18"/>
    <x v="0"/>
    <n v="1"/>
    <x v="3"/>
    <n v="4"/>
    <x v="0"/>
  </r>
  <r>
    <n v="19"/>
    <x v="19"/>
    <x v="0"/>
    <n v="1"/>
    <x v="3"/>
    <n v="4"/>
    <x v="0"/>
  </r>
  <r>
    <n v="20"/>
    <x v="20"/>
    <x v="0"/>
    <n v="1"/>
    <x v="3"/>
    <n v="4"/>
    <x v="0"/>
  </r>
  <r>
    <n v="21"/>
    <x v="21"/>
    <x v="0"/>
    <n v="1"/>
    <x v="3"/>
    <n v="4"/>
    <x v="0"/>
  </r>
  <r>
    <n v="22"/>
    <x v="22"/>
    <x v="0"/>
    <n v="1"/>
    <x v="3"/>
    <n v="4"/>
    <x v="0"/>
  </r>
  <r>
    <n v="23"/>
    <x v="23"/>
    <x v="0"/>
    <n v="1"/>
    <x v="3"/>
    <n v="4"/>
    <x v="0"/>
  </r>
  <r>
    <n v="0"/>
    <x v="0"/>
    <x v="1"/>
    <n v="0"/>
    <x v="0"/>
    <n v="1"/>
    <x v="0"/>
  </r>
  <r>
    <n v="1"/>
    <x v="1"/>
    <x v="1"/>
    <n v="0"/>
    <x v="0"/>
    <n v="1"/>
    <x v="0"/>
  </r>
  <r>
    <n v="2"/>
    <x v="2"/>
    <x v="1"/>
    <n v="0"/>
    <x v="0"/>
    <n v="1"/>
    <x v="0"/>
  </r>
  <r>
    <n v="3"/>
    <x v="3"/>
    <x v="1"/>
    <n v="0"/>
    <x v="0"/>
    <n v="1"/>
    <x v="0"/>
  </r>
  <r>
    <n v="4"/>
    <x v="4"/>
    <x v="1"/>
    <n v="0"/>
    <x v="0"/>
    <n v="1"/>
    <x v="0"/>
  </r>
  <r>
    <n v="5"/>
    <x v="5"/>
    <x v="1"/>
    <n v="1.9600000232458111E-2"/>
    <x v="0"/>
    <n v="1"/>
    <x v="0"/>
  </r>
  <r>
    <n v="6"/>
    <x v="6"/>
    <x v="1"/>
    <n v="8.8200002908706665E-2"/>
    <x v="0"/>
    <n v="1"/>
    <x v="0"/>
  </r>
  <r>
    <n v="7"/>
    <x v="7"/>
    <x v="1"/>
    <n v="0.1666000038385391"/>
    <x v="0"/>
    <n v="1"/>
    <x v="0"/>
  </r>
  <r>
    <n v="8"/>
    <x v="8"/>
    <x v="1"/>
    <n v="0.28420001268386841"/>
    <x v="0"/>
    <n v="1"/>
    <x v="0"/>
  </r>
  <r>
    <n v="9"/>
    <x v="9"/>
    <x v="1"/>
    <n v="0.50959998369216919"/>
    <x v="0"/>
    <n v="1"/>
    <x v="0"/>
  </r>
  <r>
    <n v="10"/>
    <x v="10"/>
    <x v="1"/>
    <n v="0.73500001430511475"/>
    <x v="0"/>
    <n v="1"/>
    <x v="0"/>
  </r>
  <r>
    <n v="11"/>
    <x v="11"/>
    <x v="1"/>
    <n v="0.90160000324249268"/>
    <x v="0"/>
    <n v="1"/>
    <x v="0"/>
  </r>
  <r>
    <n v="12"/>
    <x v="12"/>
    <x v="1"/>
    <n v="0.98000001907348633"/>
    <x v="0"/>
    <n v="1"/>
    <x v="0"/>
  </r>
  <r>
    <n v="13"/>
    <x v="13"/>
    <x v="1"/>
    <n v="0.9309999942779541"/>
    <x v="0"/>
    <n v="1"/>
    <x v="0"/>
  </r>
  <r>
    <n v="14"/>
    <x v="14"/>
    <x v="1"/>
    <n v="0.7839999794960022"/>
    <x v="0"/>
    <n v="1"/>
    <x v="0"/>
  </r>
  <r>
    <n v="15"/>
    <x v="15"/>
    <x v="1"/>
    <n v="0.55860000848770142"/>
    <x v="0"/>
    <n v="1"/>
    <x v="0"/>
  </r>
  <r>
    <n v="16"/>
    <x v="16"/>
    <x v="1"/>
    <n v="0.45080000162124628"/>
    <x v="0"/>
    <n v="1"/>
    <x v="0"/>
  </r>
  <r>
    <n v="17"/>
    <x v="17"/>
    <x v="1"/>
    <n v="0.2254000008106232"/>
    <x v="0"/>
    <n v="1"/>
    <x v="0"/>
  </r>
  <r>
    <n v="18"/>
    <x v="18"/>
    <x v="1"/>
    <n v="2.9400000348687168E-2"/>
    <x v="0"/>
    <n v="1"/>
    <x v="0"/>
  </r>
  <r>
    <n v="19"/>
    <x v="19"/>
    <x v="1"/>
    <n v="0"/>
    <x v="0"/>
    <n v="1"/>
    <x v="0"/>
  </r>
  <r>
    <n v="20"/>
    <x v="20"/>
    <x v="1"/>
    <n v="0"/>
    <x v="0"/>
    <n v="1"/>
    <x v="0"/>
  </r>
  <r>
    <n v="21"/>
    <x v="21"/>
    <x v="1"/>
    <n v="0"/>
    <x v="0"/>
    <n v="1"/>
    <x v="0"/>
  </r>
  <r>
    <n v="22"/>
    <x v="22"/>
    <x v="1"/>
    <n v="0"/>
    <x v="0"/>
    <n v="1"/>
    <x v="0"/>
  </r>
  <r>
    <n v="23"/>
    <x v="23"/>
    <x v="1"/>
    <n v="0"/>
    <x v="0"/>
    <n v="1"/>
    <x v="0"/>
  </r>
  <r>
    <n v="0"/>
    <x v="0"/>
    <x v="1"/>
    <n v="0"/>
    <x v="1"/>
    <n v="2"/>
    <x v="0"/>
  </r>
  <r>
    <n v="1"/>
    <x v="1"/>
    <x v="1"/>
    <n v="0"/>
    <x v="1"/>
    <n v="2"/>
    <x v="0"/>
  </r>
  <r>
    <n v="2"/>
    <x v="2"/>
    <x v="1"/>
    <n v="0"/>
    <x v="1"/>
    <n v="2"/>
    <x v="0"/>
  </r>
  <r>
    <n v="3"/>
    <x v="3"/>
    <x v="1"/>
    <n v="0"/>
    <x v="1"/>
    <n v="2"/>
    <x v="0"/>
  </r>
  <r>
    <n v="4"/>
    <x v="4"/>
    <x v="1"/>
    <n v="0"/>
    <x v="1"/>
    <n v="2"/>
    <x v="0"/>
  </r>
  <r>
    <n v="5"/>
    <x v="5"/>
    <x v="1"/>
    <n v="9.8000001907348633"/>
    <x v="1"/>
    <n v="2"/>
    <x v="0"/>
  </r>
  <r>
    <n v="6"/>
    <x v="6"/>
    <x v="1"/>
    <n v="44.099998474121087"/>
    <x v="1"/>
    <n v="2"/>
    <x v="0"/>
  </r>
  <r>
    <n v="7"/>
    <x v="7"/>
    <x v="1"/>
    <n v="83.300003051757813"/>
    <x v="1"/>
    <n v="2"/>
    <x v="0"/>
  </r>
  <r>
    <n v="8"/>
    <x v="8"/>
    <x v="1"/>
    <n v="136.41600036621091"/>
    <x v="1"/>
    <n v="2"/>
    <x v="0"/>
  </r>
  <r>
    <n v="9"/>
    <x v="9"/>
    <x v="1"/>
    <n v="239.5119934082031"/>
    <x v="1"/>
    <n v="2"/>
    <x v="0"/>
  </r>
  <r>
    <n v="10"/>
    <x v="10"/>
    <x v="1"/>
    <n v="338.10000610351563"/>
    <x v="1"/>
    <n v="2"/>
    <x v="0"/>
  </r>
  <r>
    <n v="11"/>
    <x v="11"/>
    <x v="1"/>
    <n v="405.72000122070313"/>
    <x v="1"/>
    <n v="2"/>
    <x v="0"/>
  </r>
  <r>
    <n v="12"/>
    <x v="12"/>
    <x v="1"/>
    <n v="421.39999389648438"/>
    <x v="1"/>
    <n v="2"/>
    <x v="0"/>
  </r>
  <r>
    <n v="13"/>
    <x v="13"/>
    <x v="1"/>
    <n v="400.32998657226563"/>
    <x v="1"/>
    <n v="2"/>
    <x v="0"/>
  </r>
  <r>
    <n v="14"/>
    <x v="14"/>
    <x v="1"/>
    <n v="344.95999145507813"/>
    <x v="1"/>
    <n v="2"/>
    <x v="0"/>
  </r>
  <r>
    <n v="15"/>
    <x v="15"/>
    <x v="1"/>
    <n v="262.5419921875"/>
    <x v="1"/>
    <n v="2"/>
    <x v="0"/>
  </r>
  <r>
    <n v="16"/>
    <x v="16"/>
    <x v="1"/>
    <n v="216.3840026855469"/>
    <x v="1"/>
    <n v="2"/>
    <x v="0"/>
  </r>
  <r>
    <n v="17"/>
    <x v="17"/>
    <x v="1"/>
    <n v="110.4459991455078"/>
    <x v="1"/>
    <n v="2"/>
    <x v="0"/>
  </r>
  <r>
    <n v="18"/>
    <x v="18"/>
    <x v="1"/>
    <n v="14.69999980926514"/>
    <x v="1"/>
    <n v="2"/>
    <x v="0"/>
  </r>
  <r>
    <n v="19"/>
    <x v="19"/>
    <x v="1"/>
    <n v="0"/>
    <x v="1"/>
    <n v="2"/>
    <x v="0"/>
  </r>
  <r>
    <n v="20"/>
    <x v="20"/>
    <x v="1"/>
    <n v="0"/>
    <x v="1"/>
    <n v="2"/>
    <x v="0"/>
  </r>
  <r>
    <n v="21"/>
    <x v="21"/>
    <x v="1"/>
    <n v="0"/>
    <x v="1"/>
    <n v="2"/>
    <x v="0"/>
  </r>
  <r>
    <n v="22"/>
    <x v="22"/>
    <x v="1"/>
    <n v="0"/>
    <x v="1"/>
    <n v="2"/>
    <x v="0"/>
  </r>
  <r>
    <n v="23"/>
    <x v="23"/>
    <x v="1"/>
    <n v="0"/>
    <x v="1"/>
    <n v="2"/>
    <x v="0"/>
  </r>
  <r>
    <n v="0"/>
    <x v="0"/>
    <x v="1"/>
    <n v="1"/>
    <x v="2"/>
    <n v="3"/>
    <x v="0"/>
  </r>
  <r>
    <n v="1"/>
    <x v="1"/>
    <x v="1"/>
    <n v="1"/>
    <x v="2"/>
    <n v="3"/>
    <x v="0"/>
  </r>
  <r>
    <n v="2"/>
    <x v="2"/>
    <x v="1"/>
    <n v="1"/>
    <x v="2"/>
    <n v="3"/>
    <x v="0"/>
  </r>
  <r>
    <n v="3"/>
    <x v="3"/>
    <x v="1"/>
    <n v="1"/>
    <x v="2"/>
    <n v="3"/>
    <x v="0"/>
  </r>
  <r>
    <n v="4"/>
    <x v="4"/>
    <x v="1"/>
    <n v="1"/>
    <x v="2"/>
    <n v="3"/>
    <x v="0"/>
  </r>
  <r>
    <n v="5"/>
    <x v="5"/>
    <x v="1"/>
    <n v="1"/>
    <x v="2"/>
    <n v="3"/>
    <x v="0"/>
  </r>
  <r>
    <n v="6"/>
    <x v="6"/>
    <x v="1"/>
    <n v="1"/>
    <x v="2"/>
    <n v="3"/>
    <x v="0"/>
  </r>
  <r>
    <n v="7"/>
    <x v="7"/>
    <x v="1"/>
    <n v="1"/>
    <x v="2"/>
    <n v="3"/>
    <x v="0"/>
  </r>
  <r>
    <n v="8"/>
    <x v="8"/>
    <x v="1"/>
    <n v="0.95999997854232788"/>
    <x v="2"/>
    <n v="3"/>
    <x v="0"/>
  </r>
  <r>
    <n v="9"/>
    <x v="9"/>
    <x v="1"/>
    <n v="0.93999999761581421"/>
    <x v="2"/>
    <n v="3"/>
    <x v="0"/>
  </r>
  <r>
    <n v="10"/>
    <x v="10"/>
    <x v="1"/>
    <n v="0.92000001668930054"/>
    <x v="2"/>
    <n v="3"/>
    <x v="0"/>
  </r>
  <r>
    <n v="11"/>
    <x v="11"/>
    <x v="1"/>
    <n v="0.89999997615814209"/>
    <x v="2"/>
    <n v="3"/>
    <x v="0"/>
  </r>
  <r>
    <n v="12"/>
    <x v="12"/>
    <x v="1"/>
    <n v="0.86000001430511475"/>
    <x v="2"/>
    <n v="3"/>
    <x v="0"/>
  </r>
  <r>
    <n v="13"/>
    <x v="13"/>
    <x v="1"/>
    <n v="0.86000001430511475"/>
    <x v="2"/>
    <n v="3"/>
    <x v="0"/>
  </r>
  <r>
    <n v="14"/>
    <x v="14"/>
    <x v="1"/>
    <n v="0.87999999523162842"/>
    <x v="2"/>
    <n v="3"/>
    <x v="0"/>
  </r>
  <r>
    <n v="15"/>
    <x v="15"/>
    <x v="1"/>
    <n v="0.93999999761581421"/>
    <x v="2"/>
    <n v="3"/>
    <x v="0"/>
  </r>
  <r>
    <n v="16"/>
    <x v="16"/>
    <x v="1"/>
    <n v="0.95999997854232788"/>
    <x v="2"/>
    <n v="3"/>
    <x v="0"/>
  </r>
  <r>
    <n v="17"/>
    <x v="17"/>
    <x v="1"/>
    <n v="0.98000001907348633"/>
    <x v="2"/>
    <n v="3"/>
    <x v="0"/>
  </r>
  <r>
    <n v="18"/>
    <x v="18"/>
    <x v="1"/>
    <n v="1"/>
    <x v="2"/>
    <n v="3"/>
    <x v="0"/>
  </r>
  <r>
    <n v="19"/>
    <x v="19"/>
    <x v="1"/>
    <n v="1"/>
    <x v="2"/>
    <n v="3"/>
    <x v="0"/>
  </r>
  <r>
    <n v="20"/>
    <x v="20"/>
    <x v="1"/>
    <n v="1"/>
    <x v="2"/>
    <n v="3"/>
    <x v="0"/>
  </r>
  <r>
    <n v="21"/>
    <x v="21"/>
    <x v="1"/>
    <n v="1"/>
    <x v="2"/>
    <n v="3"/>
    <x v="0"/>
  </r>
  <r>
    <n v="22"/>
    <x v="22"/>
    <x v="1"/>
    <n v="1"/>
    <x v="2"/>
    <n v="3"/>
    <x v="0"/>
  </r>
  <r>
    <n v="23"/>
    <x v="23"/>
    <x v="1"/>
    <n v="1"/>
    <x v="2"/>
    <n v="3"/>
    <x v="0"/>
  </r>
  <r>
    <n v="0"/>
    <x v="0"/>
    <x v="1"/>
    <n v="1"/>
    <x v="3"/>
    <n v="4"/>
    <x v="0"/>
  </r>
  <r>
    <n v="1"/>
    <x v="1"/>
    <x v="1"/>
    <n v="1"/>
    <x v="3"/>
    <n v="4"/>
    <x v="0"/>
  </r>
  <r>
    <n v="2"/>
    <x v="2"/>
    <x v="1"/>
    <n v="1"/>
    <x v="3"/>
    <n v="4"/>
    <x v="0"/>
  </r>
  <r>
    <n v="3"/>
    <x v="3"/>
    <x v="1"/>
    <n v="1"/>
    <x v="3"/>
    <n v="4"/>
    <x v="0"/>
  </r>
  <r>
    <n v="4"/>
    <x v="4"/>
    <x v="1"/>
    <n v="1"/>
    <x v="3"/>
    <n v="4"/>
    <x v="0"/>
  </r>
  <r>
    <n v="5"/>
    <x v="5"/>
    <x v="1"/>
    <n v="0.82065331935882568"/>
    <x v="3"/>
    <n v="4"/>
    <x v="0"/>
  </r>
  <r>
    <n v="6"/>
    <x v="6"/>
    <x v="1"/>
    <n v="0.82293999195098877"/>
    <x v="3"/>
    <n v="4"/>
    <x v="0"/>
  </r>
  <r>
    <n v="7"/>
    <x v="7"/>
    <x v="1"/>
    <n v="0.82555335760116577"/>
    <x v="3"/>
    <n v="4"/>
    <x v="0"/>
  </r>
  <r>
    <n v="8"/>
    <x v="8"/>
    <x v="1"/>
    <n v="0.82909440994262695"/>
    <x v="3"/>
    <n v="4"/>
    <x v="0"/>
  </r>
  <r>
    <n v="9"/>
    <x v="9"/>
    <x v="1"/>
    <n v="0.83596748113632202"/>
    <x v="3"/>
    <n v="4"/>
    <x v="0"/>
  </r>
  <r>
    <n v="10"/>
    <x v="10"/>
    <x v="1"/>
    <n v="0.84254002571105957"/>
    <x v="3"/>
    <n v="4"/>
    <x v="0"/>
  </r>
  <r>
    <n v="11"/>
    <x v="11"/>
    <x v="1"/>
    <n v="0.84704798460006714"/>
    <x v="3"/>
    <n v="4"/>
    <x v="0"/>
  </r>
  <r>
    <n v="12"/>
    <x v="12"/>
    <x v="1"/>
    <n v="0.84809333086013794"/>
    <x v="3"/>
    <n v="4"/>
    <x v="0"/>
  </r>
  <r>
    <n v="13"/>
    <x v="13"/>
    <x v="1"/>
    <n v="0.84668868780136108"/>
    <x v="3"/>
    <n v="4"/>
    <x v="0"/>
  </r>
  <r>
    <n v="14"/>
    <x v="14"/>
    <x v="1"/>
    <n v="0.84299731254577637"/>
    <x v="3"/>
    <n v="4"/>
    <x v="0"/>
  </r>
  <r>
    <n v="15"/>
    <x v="15"/>
    <x v="1"/>
    <n v="0.83750277757644653"/>
    <x v="3"/>
    <n v="4"/>
    <x v="0"/>
  </r>
  <r>
    <n v="16"/>
    <x v="16"/>
    <x v="1"/>
    <n v="0.83442562818527222"/>
    <x v="3"/>
    <n v="4"/>
    <x v="0"/>
  </r>
  <r>
    <n v="17"/>
    <x v="17"/>
    <x v="1"/>
    <n v="0.82736307382583618"/>
    <x v="3"/>
    <n v="4"/>
    <x v="0"/>
  </r>
  <r>
    <n v="18"/>
    <x v="18"/>
    <x v="1"/>
    <n v="0.8209800124168396"/>
    <x v="3"/>
    <n v="4"/>
    <x v="0"/>
  </r>
  <r>
    <n v="19"/>
    <x v="19"/>
    <x v="1"/>
    <n v="1"/>
    <x v="3"/>
    <n v="4"/>
    <x v="0"/>
  </r>
  <r>
    <n v="20"/>
    <x v="20"/>
    <x v="1"/>
    <n v="1"/>
    <x v="3"/>
    <n v="4"/>
    <x v="0"/>
  </r>
  <r>
    <n v="21"/>
    <x v="21"/>
    <x v="1"/>
    <n v="1"/>
    <x v="3"/>
    <n v="4"/>
    <x v="0"/>
  </r>
  <r>
    <n v="22"/>
    <x v="22"/>
    <x v="1"/>
    <n v="1"/>
    <x v="3"/>
    <n v="4"/>
    <x v="0"/>
  </r>
  <r>
    <n v="23"/>
    <x v="23"/>
    <x v="1"/>
    <n v="1"/>
    <x v="3"/>
    <n v="4"/>
    <x v="0"/>
  </r>
  <r>
    <n v="0"/>
    <x v="0"/>
    <x v="2"/>
    <n v="0"/>
    <x v="0"/>
    <n v="1"/>
    <x v="0"/>
  </r>
  <r>
    <n v="1"/>
    <x v="1"/>
    <x v="2"/>
    <n v="0"/>
    <x v="0"/>
    <n v="1"/>
    <x v="0"/>
  </r>
  <r>
    <n v="2"/>
    <x v="2"/>
    <x v="2"/>
    <n v="0"/>
    <x v="0"/>
    <n v="1"/>
    <x v="0"/>
  </r>
  <r>
    <n v="3"/>
    <x v="3"/>
    <x v="2"/>
    <n v="0"/>
    <x v="0"/>
    <n v="1"/>
    <x v="0"/>
  </r>
  <r>
    <n v="4"/>
    <x v="4"/>
    <x v="2"/>
    <n v="0"/>
    <x v="0"/>
    <n v="1"/>
    <x v="0"/>
  </r>
  <r>
    <n v="5"/>
    <x v="5"/>
    <x v="2"/>
    <n v="1.9600000232458111E-2"/>
    <x v="0"/>
    <n v="1"/>
    <x v="0"/>
  </r>
  <r>
    <n v="6"/>
    <x v="6"/>
    <x v="2"/>
    <n v="8.8200002908706665E-2"/>
    <x v="0"/>
    <n v="1"/>
    <x v="0"/>
  </r>
  <r>
    <n v="7"/>
    <x v="7"/>
    <x v="2"/>
    <n v="0.1666000038385391"/>
    <x v="0"/>
    <n v="1"/>
    <x v="0"/>
  </r>
  <r>
    <n v="8"/>
    <x v="8"/>
    <x v="2"/>
    <n v="0.28420001268386841"/>
    <x v="0"/>
    <n v="1"/>
    <x v="0"/>
  </r>
  <r>
    <n v="9"/>
    <x v="9"/>
    <x v="2"/>
    <n v="0.50959998369216919"/>
    <x v="0"/>
    <n v="1"/>
    <x v="0"/>
  </r>
  <r>
    <n v="10"/>
    <x v="10"/>
    <x v="2"/>
    <n v="0.73500001430511475"/>
    <x v="0"/>
    <n v="1"/>
    <x v="0"/>
  </r>
  <r>
    <n v="11"/>
    <x v="11"/>
    <x v="2"/>
    <n v="0.90160000324249268"/>
    <x v="0"/>
    <n v="1"/>
    <x v="0"/>
  </r>
  <r>
    <n v="12"/>
    <x v="12"/>
    <x v="2"/>
    <n v="0.98000001907348633"/>
    <x v="0"/>
    <n v="1"/>
    <x v="0"/>
  </r>
  <r>
    <n v="13"/>
    <x v="13"/>
    <x v="2"/>
    <n v="0.9309999942779541"/>
    <x v="0"/>
    <n v="1"/>
    <x v="0"/>
  </r>
  <r>
    <n v="14"/>
    <x v="14"/>
    <x v="2"/>
    <n v="0.7839999794960022"/>
    <x v="0"/>
    <n v="1"/>
    <x v="0"/>
  </r>
  <r>
    <n v="15"/>
    <x v="15"/>
    <x v="2"/>
    <n v="0.55860000848770142"/>
    <x v="0"/>
    <n v="1"/>
    <x v="0"/>
  </r>
  <r>
    <n v="16"/>
    <x v="16"/>
    <x v="2"/>
    <n v="0.45080000162124628"/>
    <x v="0"/>
    <n v="1"/>
    <x v="0"/>
  </r>
  <r>
    <n v="17"/>
    <x v="17"/>
    <x v="2"/>
    <n v="0.2254000008106232"/>
    <x v="0"/>
    <n v="1"/>
    <x v="0"/>
  </r>
  <r>
    <n v="18"/>
    <x v="18"/>
    <x v="2"/>
    <n v="2.9400000348687168E-2"/>
    <x v="0"/>
    <n v="1"/>
    <x v="0"/>
  </r>
  <r>
    <n v="19"/>
    <x v="19"/>
    <x v="2"/>
    <n v="0"/>
    <x v="0"/>
    <n v="1"/>
    <x v="0"/>
  </r>
  <r>
    <n v="20"/>
    <x v="20"/>
    <x v="2"/>
    <n v="0"/>
    <x v="0"/>
    <n v="1"/>
    <x v="0"/>
  </r>
  <r>
    <n v="21"/>
    <x v="21"/>
    <x v="2"/>
    <n v="0"/>
    <x v="0"/>
    <n v="1"/>
    <x v="0"/>
  </r>
  <r>
    <n v="22"/>
    <x v="22"/>
    <x v="2"/>
    <n v="0"/>
    <x v="0"/>
    <n v="1"/>
    <x v="0"/>
  </r>
  <r>
    <n v="23"/>
    <x v="23"/>
    <x v="2"/>
    <n v="0"/>
    <x v="0"/>
    <n v="1"/>
    <x v="0"/>
  </r>
  <r>
    <n v="0"/>
    <x v="0"/>
    <x v="2"/>
    <n v="0"/>
    <x v="1"/>
    <n v="2"/>
    <x v="0"/>
  </r>
  <r>
    <n v="1"/>
    <x v="1"/>
    <x v="2"/>
    <n v="0"/>
    <x v="1"/>
    <n v="2"/>
    <x v="0"/>
  </r>
  <r>
    <n v="2"/>
    <x v="2"/>
    <x v="2"/>
    <n v="0"/>
    <x v="1"/>
    <n v="2"/>
    <x v="0"/>
  </r>
  <r>
    <n v="3"/>
    <x v="3"/>
    <x v="2"/>
    <n v="0"/>
    <x v="1"/>
    <n v="2"/>
    <x v="0"/>
  </r>
  <r>
    <n v="4"/>
    <x v="4"/>
    <x v="2"/>
    <n v="0"/>
    <x v="1"/>
    <n v="2"/>
    <x v="0"/>
  </r>
  <r>
    <n v="5"/>
    <x v="5"/>
    <x v="2"/>
    <n v="39.200000762939453"/>
    <x v="1"/>
    <n v="2"/>
    <x v="0"/>
  </r>
  <r>
    <n v="6"/>
    <x v="6"/>
    <x v="2"/>
    <n v="176.3999938964844"/>
    <x v="1"/>
    <n v="2"/>
    <x v="0"/>
  </r>
  <r>
    <n v="7"/>
    <x v="7"/>
    <x v="2"/>
    <n v="333.20001220703119"/>
    <x v="1"/>
    <n v="2"/>
    <x v="0"/>
  </r>
  <r>
    <n v="8"/>
    <x v="8"/>
    <x v="2"/>
    <n v="545.66400146484375"/>
    <x v="1"/>
    <n v="2"/>
    <x v="0"/>
  </r>
  <r>
    <n v="9"/>
    <x v="9"/>
    <x v="2"/>
    <n v="958.0479736328125"/>
    <x v="1"/>
    <n v="2"/>
    <x v="0"/>
  </r>
  <r>
    <n v="10"/>
    <x v="10"/>
    <x v="2"/>
    <n v="1352.400024414062"/>
    <x v="1"/>
    <n v="2"/>
    <x v="0"/>
  </r>
  <r>
    <n v="11"/>
    <x v="11"/>
    <x v="2"/>
    <n v="1622.880004882812"/>
    <x v="1"/>
    <n v="2"/>
    <x v="0"/>
  </r>
  <r>
    <n v="12"/>
    <x v="12"/>
    <x v="2"/>
    <n v="1685.599975585938"/>
    <x v="1"/>
    <n v="2"/>
    <x v="0"/>
  </r>
  <r>
    <n v="13"/>
    <x v="13"/>
    <x v="2"/>
    <n v="1601.319946289062"/>
    <x v="1"/>
    <n v="2"/>
    <x v="0"/>
  </r>
  <r>
    <n v="14"/>
    <x v="14"/>
    <x v="2"/>
    <n v="1379.839965820312"/>
    <x v="1"/>
    <n v="2"/>
    <x v="0"/>
  </r>
  <r>
    <n v="15"/>
    <x v="15"/>
    <x v="2"/>
    <n v="1050.16796875"/>
    <x v="1"/>
    <n v="2"/>
    <x v="0"/>
  </r>
  <r>
    <n v="16"/>
    <x v="16"/>
    <x v="2"/>
    <n v="865.5360107421875"/>
    <x v="1"/>
    <n v="2"/>
    <x v="0"/>
  </r>
  <r>
    <n v="17"/>
    <x v="17"/>
    <x v="2"/>
    <n v="441.78399658203119"/>
    <x v="1"/>
    <n v="2"/>
    <x v="0"/>
  </r>
  <r>
    <n v="18"/>
    <x v="18"/>
    <x v="2"/>
    <n v="58.799999237060547"/>
    <x v="1"/>
    <n v="2"/>
    <x v="0"/>
  </r>
  <r>
    <n v="19"/>
    <x v="19"/>
    <x v="2"/>
    <n v="0"/>
    <x v="1"/>
    <n v="2"/>
    <x v="0"/>
  </r>
  <r>
    <n v="20"/>
    <x v="20"/>
    <x v="2"/>
    <n v="0"/>
    <x v="1"/>
    <n v="2"/>
    <x v="0"/>
  </r>
  <r>
    <n v="21"/>
    <x v="21"/>
    <x v="2"/>
    <n v="0"/>
    <x v="1"/>
    <n v="2"/>
    <x v="0"/>
  </r>
  <r>
    <n v="22"/>
    <x v="22"/>
    <x v="2"/>
    <n v="0"/>
    <x v="1"/>
    <n v="2"/>
    <x v="0"/>
  </r>
  <r>
    <n v="23"/>
    <x v="23"/>
    <x v="2"/>
    <n v="0"/>
    <x v="1"/>
    <n v="2"/>
    <x v="0"/>
  </r>
  <r>
    <n v="0"/>
    <x v="0"/>
    <x v="2"/>
    <n v="1"/>
    <x v="2"/>
    <n v="3"/>
    <x v="0"/>
  </r>
  <r>
    <n v="1"/>
    <x v="1"/>
    <x v="2"/>
    <n v="1"/>
    <x v="2"/>
    <n v="3"/>
    <x v="0"/>
  </r>
  <r>
    <n v="2"/>
    <x v="2"/>
    <x v="2"/>
    <n v="1"/>
    <x v="2"/>
    <n v="3"/>
    <x v="0"/>
  </r>
  <r>
    <n v="3"/>
    <x v="3"/>
    <x v="2"/>
    <n v="1"/>
    <x v="2"/>
    <n v="3"/>
    <x v="0"/>
  </r>
  <r>
    <n v="4"/>
    <x v="4"/>
    <x v="2"/>
    <n v="1"/>
    <x v="2"/>
    <n v="3"/>
    <x v="0"/>
  </r>
  <r>
    <n v="5"/>
    <x v="5"/>
    <x v="2"/>
    <n v="1"/>
    <x v="2"/>
    <n v="3"/>
    <x v="0"/>
  </r>
  <r>
    <n v="6"/>
    <x v="6"/>
    <x v="2"/>
    <n v="1"/>
    <x v="2"/>
    <n v="3"/>
    <x v="0"/>
  </r>
  <r>
    <n v="7"/>
    <x v="7"/>
    <x v="2"/>
    <n v="1"/>
    <x v="2"/>
    <n v="3"/>
    <x v="0"/>
  </r>
  <r>
    <n v="8"/>
    <x v="8"/>
    <x v="2"/>
    <n v="0.95999997854232788"/>
    <x v="2"/>
    <n v="3"/>
    <x v="0"/>
  </r>
  <r>
    <n v="9"/>
    <x v="9"/>
    <x v="2"/>
    <n v="0.93999999761581421"/>
    <x v="2"/>
    <n v="3"/>
    <x v="0"/>
  </r>
  <r>
    <n v="10"/>
    <x v="10"/>
    <x v="2"/>
    <n v="0.92000001668930054"/>
    <x v="2"/>
    <n v="3"/>
    <x v="0"/>
  </r>
  <r>
    <n v="11"/>
    <x v="11"/>
    <x v="2"/>
    <n v="0.89999997615814209"/>
    <x v="2"/>
    <n v="3"/>
    <x v="0"/>
  </r>
  <r>
    <n v="12"/>
    <x v="12"/>
    <x v="2"/>
    <n v="0.86000001430511475"/>
    <x v="2"/>
    <n v="3"/>
    <x v="0"/>
  </r>
  <r>
    <n v="13"/>
    <x v="13"/>
    <x v="2"/>
    <n v="0.86000001430511475"/>
    <x v="2"/>
    <n v="3"/>
    <x v="0"/>
  </r>
  <r>
    <n v="14"/>
    <x v="14"/>
    <x v="2"/>
    <n v="0.87999999523162842"/>
    <x v="2"/>
    <n v="3"/>
    <x v="0"/>
  </r>
  <r>
    <n v="15"/>
    <x v="15"/>
    <x v="2"/>
    <n v="0.93999999761581421"/>
    <x v="2"/>
    <n v="3"/>
    <x v="0"/>
  </r>
  <r>
    <n v="16"/>
    <x v="16"/>
    <x v="2"/>
    <n v="0.95999997854232788"/>
    <x v="2"/>
    <n v="3"/>
    <x v="0"/>
  </r>
  <r>
    <n v="17"/>
    <x v="17"/>
    <x v="2"/>
    <n v="0.98000001907348633"/>
    <x v="2"/>
    <n v="3"/>
    <x v="0"/>
  </r>
  <r>
    <n v="18"/>
    <x v="18"/>
    <x v="2"/>
    <n v="1"/>
    <x v="2"/>
    <n v="3"/>
    <x v="0"/>
  </r>
  <r>
    <n v="19"/>
    <x v="19"/>
    <x v="2"/>
    <n v="1"/>
    <x v="2"/>
    <n v="3"/>
    <x v="0"/>
  </r>
  <r>
    <n v="20"/>
    <x v="20"/>
    <x v="2"/>
    <n v="1"/>
    <x v="2"/>
    <n v="3"/>
    <x v="0"/>
  </r>
  <r>
    <n v="21"/>
    <x v="21"/>
    <x v="2"/>
    <n v="1"/>
    <x v="2"/>
    <n v="3"/>
    <x v="0"/>
  </r>
  <r>
    <n v="22"/>
    <x v="22"/>
    <x v="2"/>
    <n v="1"/>
    <x v="2"/>
    <n v="3"/>
    <x v="0"/>
  </r>
  <r>
    <n v="23"/>
    <x v="23"/>
    <x v="2"/>
    <n v="1"/>
    <x v="2"/>
    <n v="3"/>
    <x v="0"/>
  </r>
  <r>
    <n v="0"/>
    <x v="0"/>
    <x v="2"/>
    <n v="1"/>
    <x v="3"/>
    <n v="4"/>
    <x v="0"/>
  </r>
  <r>
    <n v="1"/>
    <x v="1"/>
    <x v="2"/>
    <n v="1"/>
    <x v="3"/>
    <n v="4"/>
    <x v="0"/>
  </r>
  <r>
    <n v="2"/>
    <x v="2"/>
    <x v="2"/>
    <n v="1"/>
    <x v="3"/>
    <n v="4"/>
    <x v="0"/>
  </r>
  <r>
    <n v="3"/>
    <x v="3"/>
    <x v="2"/>
    <n v="1"/>
    <x v="3"/>
    <n v="4"/>
    <x v="0"/>
  </r>
  <r>
    <n v="4"/>
    <x v="4"/>
    <x v="2"/>
    <n v="1"/>
    <x v="3"/>
    <n v="4"/>
    <x v="0"/>
  </r>
  <r>
    <n v="5"/>
    <x v="5"/>
    <x v="2"/>
    <n v="0.82261335849761963"/>
    <x v="3"/>
    <n v="4"/>
    <x v="0"/>
  </r>
  <r>
    <n v="6"/>
    <x v="6"/>
    <x v="2"/>
    <n v="0.8317599892616272"/>
    <x v="3"/>
    <n v="4"/>
    <x v="0"/>
  </r>
  <r>
    <n v="7"/>
    <x v="7"/>
    <x v="2"/>
    <n v="0.84221333265304565"/>
    <x v="3"/>
    <n v="4"/>
    <x v="0"/>
  </r>
  <r>
    <n v="8"/>
    <x v="8"/>
    <x v="2"/>
    <n v="0.85637760162353516"/>
    <x v="3"/>
    <n v="4"/>
    <x v="0"/>
  </r>
  <r>
    <n v="9"/>
    <x v="9"/>
    <x v="2"/>
    <n v="0.88386988639831543"/>
    <x v="3"/>
    <n v="4"/>
    <x v="0"/>
  </r>
  <r>
    <n v="10"/>
    <x v="10"/>
    <x v="2"/>
    <n v="0.90381002426147461"/>
    <x v="3"/>
    <n v="4"/>
    <x v="0"/>
  </r>
  <r>
    <n v="11"/>
    <x v="11"/>
    <x v="2"/>
    <n v="0.91057199239730835"/>
    <x v="3"/>
    <n v="4"/>
    <x v="0"/>
  </r>
  <r>
    <n v="12"/>
    <x v="12"/>
    <x v="2"/>
    <n v="0.91214001178741455"/>
    <x v="3"/>
    <n v="4"/>
    <x v="0"/>
  </r>
  <r>
    <n v="13"/>
    <x v="13"/>
    <x v="2"/>
    <n v="0.91003298759460449"/>
    <x v="3"/>
    <n v="4"/>
    <x v="0"/>
  </r>
  <r>
    <n v="14"/>
    <x v="14"/>
    <x v="2"/>
    <n v="0.90449601411819458"/>
    <x v="3"/>
    <n v="4"/>
    <x v="0"/>
  </r>
  <r>
    <n v="15"/>
    <x v="15"/>
    <x v="2"/>
    <n v="0.89001119136810303"/>
    <x v="3"/>
    <n v="4"/>
    <x v="0"/>
  </r>
  <r>
    <n v="16"/>
    <x v="16"/>
    <x v="2"/>
    <n v="0.87770241498947144"/>
    <x v="3"/>
    <n v="4"/>
    <x v="0"/>
  </r>
  <r>
    <n v="17"/>
    <x v="17"/>
    <x v="2"/>
    <n v="0.84945225715637207"/>
    <x v="3"/>
    <n v="4"/>
    <x v="0"/>
  </r>
  <r>
    <n v="18"/>
    <x v="18"/>
    <x v="2"/>
    <n v="0.82392001152038574"/>
    <x v="3"/>
    <n v="4"/>
    <x v="0"/>
  </r>
  <r>
    <n v="19"/>
    <x v="19"/>
    <x v="2"/>
    <n v="1"/>
    <x v="3"/>
    <n v="4"/>
    <x v="0"/>
  </r>
  <r>
    <n v="20"/>
    <x v="20"/>
    <x v="2"/>
    <n v="1"/>
    <x v="3"/>
    <n v="4"/>
    <x v="0"/>
  </r>
  <r>
    <n v="21"/>
    <x v="21"/>
    <x v="2"/>
    <n v="1"/>
    <x v="3"/>
    <n v="4"/>
    <x v="0"/>
  </r>
  <r>
    <n v="22"/>
    <x v="22"/>
    <x v="2"/>
    <n v="1"/>
    <x v="3"/>
    <n v="4"/>
    <x v="0"/>
  </r>
  <r>
    <n v="23"/>
    <x v="23"/>
    <x v="2"/>
    <n v="1"/>
    <x v="3"/>
    <n v="4"/>
    <x v="0"/>
  </r>
  <r>
    <n v="0"/>
    <x v="0"/>
    <x v="3"/>
    <n v="0"/>
    <x v="0"/>
    <n v="1"/>
    <x v="0"/>
  </r>
  <r>
    <n v="1"/>
    <x v="1"/>
    <x v="3"/>
    <n v="0"/>
    <x v="0"/>
    <n v="1"/>
    <x v="0"/>
  </r>
  <r>
    <n v="2"/>
    <x v="2"/>
    <x v="3"/>
    <n v="0"/>
    <x v="0"/>
    <n v="1"/>
    <x v="0"/>
  </r>
  <r>
    <n v="3"/>
    <x v="3"/>
    <x v="3"/>
    <n v="0"/>
    <x v="0"/>
    <n v="1"/>
    <x v="0"/>
  </r>
  <r>
    <n v="4"/>
    <x v="4"/>
    <x v="3"/>
    <n v="0"/>
    <x v="0"/>
    <n v="1"/>
    <x v="0"/>
  </r>
  <r>
    <n v="5"/>
    <x v="5"/>
    <x v="3"/>
    <n v="1.9600000232458111E-2"/>
    <x v="0"/>
    <n v="1"/>
    <x v="0"/>
  </r>
  <r>
    <n v="6"/>
    <x v="6"/>
    <x v="3"/>
    <n v="8.8200002908706665E-2"/>
    <x v="0"/>
    <n v="1"/>
    <x v="0"/>
  </r>
  <r>
    <n v="7"/>
    <x v="7"/>
    <x v="3"/>
    <n v="0.1666000038385391"/>
    <x v="0"/>
    <n v="1"/>
    <x v="0"/>
  </r>
  <r>
    <n v="8"/>
    <x v="8"/>
    <x v="3"/>
    <n v="0.28420001268386841"/>
    <x v="0"/>
    <n v="1"/>
    <x v="0"/>
  </r>
  <r>
    <n v="9"/>
    <x v="9"/>
    <x v="3"/>
    <n v="0.50959998369216919"/>
    <x v="0"/>
    <n v="1"/>
    <x v="0"/>
  </r>
  <r>
    <n v="10"/>
    <x v="10"/>
    <x v="3"/>
    <n v="0.73500001430511475"/>
    <x v="0"/>
    <n v="1"/>
    <x v="0"/>
  </r>
  <r>
    <n v="11"/>
    <x v="11"/>
    <x v="3"/>
    <n v="0.90160000324249268"/>
    <x v="0"/>
    <n v="1"/>
    <x v="0"/>
  </r>
  <r>
    <n v="12"/>
    <x v="12"/>
    <x v="3"/>
    <n v="0.98000001907348633"/>
    <x v="0"/>
    <n v="1"/>
    <x v="0"/>
  </r>
  <r>
    <n v="13"/>
    <x v="13"/>
    <x v="3"/>
    <n v="0.9309999942779541"/>
    <x v="0"/>
    <n v="1"/>
    <x v="0"/>
  </r>
  <r>
    <n v="14"/>
    <x v="14"/>
    <x v="3"/>
    <n v="0.7839999794960022"/>
    <x v="0"/>
    <n v="1"/>
    <x v="0"/>
  </r>
  <r>
    <n v="15"/>
    <x v="15"/>
    <x v="3"/>
    <n v="0.55860000848770142"/>
    <x v="0"/>
    <n v="1"/>
    <x v="0"/>
  </r>
  <r>
    <n v="16"/>
    <x v="16"/>
    <x v="3"/>
    <n v="0.45080000162124628"/>
    <x v="0"/>
    <n v="1"/>
    <x v="0"/>
  </r>
  <r>
    <n v="17"/>
    <x v="17"/>
    <x v="3"/>
    <n v="0.2254000008106232"/>
    <x v="0"/>
    <n v="1"/>
    <x v="0"/>
  </r>
  <r>
    <n v="18"/>
    <x v="18"/>
    <x v="3"/>
    <n v="2.9400000348687168E-2"/>
    <x v="0"/>
    <n v="1"/>
    <x v="0"/>
  </r>
  <r>
    <n v="19"/>
    <x v="19"/>
    <x v="3"/>
    <n v="0"/>
    <x v="0"/>
    <n v="1"/>
    <x v="0"/>
  </r>
  <r>
    <n v="20"/>
    <x v="20"/>
    <x v="3"/>
    <n v="0"/>
    <x v="0"/>
    <n v="1"/>
    <x v="0"/>
  </r>
  <r>
    <n v="21"/>
    <x v="21"/>
    <x v="3"/>
    <n v="0"/>
    <x v="0"/>
    <n v="1"/>
    <x v="0"/>
  </r>
  <r>
    <n v="22"/>
    <x v="22"/>
    <x v="3"/>
    <n v="0"/>
    <x v="0"/>
    <n v="1"/>
    <x v="0"/>
  </r>
  <r>
    <n v="23"/>
    <x v="23"/>
    <x v="3"/>
    <n v="0"/>
    <x v="0"/>
    <n v="1"/>
    <x v="0"/>
  </r>
  <r>
    <n v="0"/>
    <x v="0"/>
    <x v="3"/>
    <n v="0"/>
    <x v="1"/>
    <n v="2"/>
    <x v="0"/>
  </r>
  <r>
    <n v="1"/>
    <x v="1"/>
    <x v="3"/>
    <n v="0"/>
    <x v="1"/>
    <n v="2"/>
    <x v="0"/>
  </r>
  <r>
    <n v="2"/>
    <x v="2"/>
    <x v="3"/>
    <n v="0"/>
    <x v="1"/>
    <n v="2"/>
    <x v="0"/>
  </r>
  <r>
    <n v="3"/>
    <x v="3"/>
    <x v="3"/>
    <n v="0"/>
    <x v="1"/>
    <n v="2"/>
    <x v="0"/>
  </r>
  <r>
    <n v="4"/>
    <x v="4"/>
    <x v="3"/>
    <n v="0"/>
    <x v="1"/>
    <n v="2"/>
    <x v="0"/>
  </r>
  <r>
    <n v="5"/>
    <x v="5"/>
    <x v="3"/>
    <n v="58.799999237060547"/>
    <x v="1"/>
    <n v="2"/>
    <x v="0"/>
  </r>
  <r>
    <n v="6"/>
    <x v="6"/>
    <x v="3"/>
    <n v="264.60000610351563"/>
    <x v="1"/>
    <n v="2"/>
    <x v="0"/>
  </r>
  <r>
    <n v="7"/>
    <x v="7"/>
    <x v="3"/>
    <n v="499.79998779296881"/>
    <x v="1"/>
    <n v="2"/>
    <x v="0"/>
  </r>
  <r>
    <n v="8"/>
    <x v="8"/>
    <x v="3"/>
    <n v="818.4959716796875"/>
    <x v="1"/>
    <n v="2"/>
    <x v="0"/>
  </r>
  <r>
    <n v="9"/>
    <x v="9"/>
    <x v="3"/>
    <n v="1437.072021484375"/>
    <x v="1"/>
    <n v="2"/>
    <x v="0"/>
  </r>
  <r>
    <n v="10"/>
    <x v="10"/>
    <x v="3"/>
    <n v="2028.599975585938"/>
    <x v="1"/>
    <n v="2"/>
    <x v="0"/>
  </r>
  <r>
    <n v="11"/>
    <x v="11"/>
    <x v="3"/>
    <n v="2434.320068359375"/>
    <x v="1"/>
    <n v="2"/>
    <x v="0"/>
  </r>
  <r>
    <n v="12"/>
    <x v="12"/>
    <x v="3"/>
    <n v="2528.39990234375"/>
    <x v="1"/>
    <n v="2"/>
    <x v="0"/>
  </r>
  <r>
    <n v="13"/>
    <x v="13"/>
    <x v="3"/>
    <n v="2401.97998046875"/>
    <x v="1"/>
    <n v="2"/>
    <x v="0"/>
  </r>
  <r>
    <n v="14"/>
    <x v="14"/>
    <x v="3"/>
    <n v="2069.760009765625"/>
    <x v="1"/>
    <n v="2"/>
    <x v="0"/>
  </r>
  <r>
    <n v="15"/>
    <x v="15"/>
    <x v="3"/>
    <n v="1575.251953125"/>
    <x v="1"/>
    <n v="2"/>
    <x v="0"/>
  </r>
  <r>
    <n v="16"/>
    <x v="16"/>
    <x v="3"/>
    <n v="1298.303955078125"/>
    <x v="1"/>
    <n v="2"/>
    <x v="0"/>
  </r>
  <r>
    <n v="17"/>
    <x v="17"/>
    <x v="3"/>
    <n v="662.676025390625"/>
    <x v="1"/>
    <n v="2"/>
    <x v="0"/>
  </r>
  <r>
    <n v="18"/>
    <x v="18"/>
    <x v="3"/>
    <n v="88.199996948242188"/>
    <x v="1"/>
    <n v="2"/>
    <x v="0"/>
  </r>
  <r>
    <n v="19"/>
    <x v="19"/>
    <x v="3"/>
    <n v="0"/>
    <x v="1"/>
    <n v="2"/>
    <x v="0"/>
  </r>
  <r>
    <n v="20"/>
    <x v="20"/>
    <x v="3"/>
    <n v="0"/>
    <x v="1"/>
    <n v="2"/>
    <x v="0"/>
  </r>
  <r>
    <n v="21"/>
    <x v="21"/>
    <x v="3"/>
    <n v="0"/>
    <x v="1"/>
    <n v="2"/>
    <x v="0"/>
  </r>
  <r>
    <n v="22"/>
    <x v="22"/>
    <x v="3"/>
    <n v="0"/>
    <x v="1"/>
    <n v="2"/>
    <x v="0"/>
  </r>
  <r>
    <n v="23"/>
    <x v="23"/>
    <x v="3"/>
    <n v="0"/>
    <x v="1"/>
    <n v="2"/>
    <x v="0"/>
  </r>
  <r>
    <n v="0"/>
    <x v="0"/>
    <x v="3"/>
    <n v="1"/>
    <x v="2"/>
    <n v="3"/>
    <x v="0"/>
  </r>
  <r>
    <n v="1"/>
    <x v="1"/>
    <x v="3"/>
    <n v="1"/>
    <x v="2"/>
    <n v="3"/>
    <x v="0"/>
  </r>
  <r>
    <n v="2"/>
    <x v="2"/>
    <x v="3"/>
    <n v="1"/>
    <x v="2"/>
    <n v="3"/>
    <x v="0"/>
  </r>
  <r>
    <n v="3"/>
    <x v="3"/>
    <x v="3"/>
    <n v="1"/>
    <x v="2"/>
    <n v="3"/>
    <x v="0"/>
  </r>
  <r>
    <n v="4"/>
    <x v="4"/>
    <x v="3"/>
    <n v="1"/>
    <x v="2"/>
    <n v="3"/>
    <x v="0"/>
  </r>
  <r>
    <n v="5"/>
    <x v="5"/>
    <x v="3"/>
    <n v="1"/>
    <x v="2"/>
    <n v="3"/>
    <x v="0"/>
  </r>
  <r>
    <n v="6"/>
    <x v="6"/>
    <x v="3"/>
    <n v="1"/>
    <x v="2"/>
    <n v="3"/>
    <x v="0"/>
  </r>
  <r>
    <n v="7"/>
    <x v="7"/>
    <x v="3"/>
    <n v="1"/>
    <x v="2"/>
    <n v="3"/>
    <x v="0"/>
  </r>
  <r>
    <n v="8"/>
    <x v="8"/>
    <x v="3"/>
    <n v="0.95999997854232788"/>
    <x v="2"/>
    <n v="3"/>
    <x v="0"/>
  </r>
  <r>
    <n v="9"/>
    <x v="9"/>
    <x v="3"/>
    <n v="0.93999999761581421"/>
    <x v="2"/>
    <n v="3"/>
    <x v="0"/>
  </r>
  <r>
    <n v="10"/>
    <x v="10"/>
    <x v="3"/>
    <n v="0.92000001668930054"/>
    <x v="2"/>
    <n v="3"/>
    <x v="0"/>
  </r>
  <r>
    <n v="11"/>
    <x v="11"/>
    <x v="3"/>
    <n v="0.89999997615814209"/>
    <x v="2"/>
    <n v="3"/>
    <x v="0"/>
  </r>
  <r>
    <n v="12"/>
    <x v="12"/>
    <x v="3"/>
    <n v="0.86000001430511475"/>
    <x v="2"/>
    <n v="3"/>
    <x v="0"/>
  </r>
  <r>
    <n v="13"/>
    <x v="13"/>
    <x v="3"/>
    <n v="0.86000001430511475"/>
    <x v="2"/>
    <n v="3"/>
    <x v="0"/>
  </r>
  <r>
    <n v="14"/>
    <x v="14"/>
    <x v="3"/>
    <n v="0.87999999523162842"/>
    <x v="2"/>
    <n v="3"/>
    <x v="0"/>
  </r>
  <r>
    <n v="15"/>
    <x v="15"/>
    <x v="3"/>
    <n v="0.93999999761581421"/>
    <x v="2"/>
    <n v="3"/>
    <x v="0"/>
  </r>
  <r>
    <n v="16"/>
    <x v="16"/>
    <x v="3"/>
    <n v="0.95999997854232788"/>
    <x v="2"/>
    <n v="3"/>
    <x v="0"/>
  </r>
  <r>
    <n v="17"/>
    <x v="17"/>
    <x v="3"/>
    <n v="0.98000001907348633"/>
    <x v="2"/>
    <n v="3"/>
    <x v="0"/>
  </r>
  <r>
    <n v="18"/>
    <x v="18"/>
    <x v="3"/>
    <n v="1"/>
    <x v="2"/>
    <n v="3"/>
    <x v="0"/>
  </r>
  <r>
    <n v="19"/>
    <x v="19"/>
    <x v="3"/>
    <n v="1"/>
    <x v="2"/>
    <n v="3"/>
    <x v="0"/>
  </r>
  <r>
    <n v="20"/>
    <x v="20"/>
    <x v="3"/>
    <n v="1"/>
    <x v="2"/>
    <n v="3"/>
    <x v="0"/>
  </r>
  <r>
    <n v="21"/>
    <x v="21"/>
    <x v="3"/>
    <n v="1"/>
    <x v="2"/>
    <n v="3"/>
    <x v="0"/>
  </r>
  <r>
    <n v="22"/>
    <x v="22"/>
    <x v="3"/>
    <n v="1"/>
    <x v="2"/>
    <n v="3"/>
    <x v="0"/>
  </r>
  <r>
    <n v="23"/>
    <x v="23"/>
    <x v="3"/>
    <n v="1"/>
    <x v="2"/>
    <n v="3"/>
    <x v="0"/>
  </r>
  <r>
    <n v="0"/>
    <x v="0"/>
    <x v="3"/>
    <n v="1"/>
    <x v="3"/>
    <n v="4"/>
    <x v="0"/>
  </r>
  <r>
    <n v="1"/>
    <x v="1"/>
    <x v="3"/>
    <n v="1"/>
    <x v="3"/>
    <n v="4"/>
    <x v="0"/>
  </r>
  <r>
    <n v="2"/>
    <x v="2"/>
    <x v="3"/>
    <n v="1"/>
    <x v="3"/>
    <n v="4"/>
    <x v="0"/>
  </r>
  <r>
    <n v="3"/>
    <x v="3"/>
    <x v="3"/>
    <n v="1"/>
    <x v="3"/>
    <n v="4"/>
    <x v="0"/>
  </r>
  <r>
    <n v="4"/>
    <x v="4"/>
    <x v="3"/>
    <n v="1"/>
    <x v="3"/>
    <n v="4"/>
    <x v="0"/>
  </r>
  <r>
    <n v="5"/>
    <x v="5"/>
    <x v="3"/>
    <n v="0.82392001152038574"/>
    <x v="3"/>
    <n v="4"/>
    <x v="0"/>
  </r>
  <r>
    <n v="6"/>
    <x v="6"/>
    <x v="3"/>
    <n v="0.83763998746871948"/>
    <x v="3"/>
    <n v="4"/>
    <x v="0"/>
  </r>
  <r>
    <n v="7"/>
    <x v="7"/>
    <x v="3"/>
    <n v="0.85332000255584717"/>
    <x v="3"/>
    <n v="4"/>
    <x v="0"/>
  </r>
  <r>
    <n v="8"/>
    <x v="8"/>
    <x v="3"/>
    <n v="0.87456637620925903"/>
    <x v="3"/>
    <n v="4"/>
    <x v="0"/>
  </r>
  <r>
    <n v="9"/>
    <x v="9"/>
    <x v="3"/>
    <n v="0.90592682361602783"/>
    <x v="3"/>
    <n v="4"/>
    <x v="0"/>
  </r>
  <r>
    <n v="10"/>
    <x v="10"/>
    <x v="3"/>
    <n v="0.92071497440338135"/>
    <x v="3"/>
    <n v="4"/>
    <x v="0"/>
  </r>
  <r>
    <n v="11"/>
    <x v="11"/>
    <x v="3"/>
    <n v="0.93038135766983032"/>
    <x v="3"/>
    <n v="4"/>
    <x v="0"/>
  </r>
  <r>
    <n v="12"/>
    <x v="12"/>
    <x v="3"/>
    <n v="0.93142664432525635"/>
    <x v="3"/>
    <n v="4"/>
    <x v="0"/>
  </r>
  <r>
    <n v="13"/>
    <x v="13"/>
    <x v="3"/>
    <n v="0.93002200126647949"/>
    <x v="3"/>
    <n v="4"/>
    <x v="0"/>
  </r>
  <r>
    <n v="14"/>
    <x v="14"/>
    <x v="3"/>
    <n v="0.92174398899078369"/>
    <x v="3"/>
    <n v="4"/>
    <x v="0"/>
  </r>
  <r>
    <n v="15"/>
    <x v="15"/>
    <x v="3"/>
    <n v="0.90938127040863037"/>
    <x v="3"/>
    <n v="4"/>
    <x v="0"/>
  </r>
  <r>
    <n v="16"/>
    <x v="16"/>
    <x v="3"/>
    <n v="0.902457594871521"/>
    <x v="3"/>
    <n v="4"/>
    <x v="0"/>
  </r>
  <r>
    <n v="17"/>
    <x v="17"/>
    <x v="3"/>
    <n v="0.86417841911315918"/>
    <x v="3"/>
    <n v="4"/>
    <x v="0"/>
  </r>
  <r>
    <n v="18"/>
    <x v="18"/>
    <x v="3"/>
    <n v="0.82587999105453491"/>
    <x v="3"/>
    <n v="4"/>
    <x v="0"/>
  </r>
  <r>
    <n v="19"/>
    <x v="19"/>
    <x v="3"/>
    <n v="1"/>
    <x v="3"/>
    <n v="4"/>
    <x v="0"/>
  </r>
  <r>
    <n v="20"/>
    <x v="20"/>
    <x v="3"/>
    <n v="1"/>
    <x v="3"/>
    <n v="4"/>
    <x v="0"/>
  </r>
  <r>
    <n v="21"/>
    <x v="21"/>
    <x v="3"/>
    <n v="1"/>
    <x v="3"/>
    <n v="4"/>
    <x v="0"/>
  </r>
  <r>
    <n v="22"/>
    <x v="22"/>
    <x v="3"/>
    <n v="1"/>
    <x v="3"/>
    <n v="4"/>
    <x v="0"/>
  </r>
  <r>
    <n v="23"/>
    <x v="23"/>
    <x v="3"/>
    <n v="1"/>
    <x v="3"/>
    <n v="4"/>
    <x v="0"/>
  </r>
  <r>
    <n v="0"/>
    <x v="0"/>
    <x v="4"/>
    <n v="0"/>
    <x v="0"/>
    <n v="1"/>
    <x v="0"/>
  </r>
  <r>
    <n v="1"/>
    <x v="1"/>
    <x v="4"/>
    <n v="0"/>
    <x v="0"/>
    <n v="1"/>
    <x v="0"/>
  </r>
  <r>
    <n v="2"/>
    <x v="2"/>
    <x v="4"/>
    <n v="0"/>
    <x v="0"/>
    <n v="1"/>
    <x v="0"/>
  </r>
  <r>
    <n v="3"/>
    <x v="3"/>
    <x v="4"/>
    <n v="0"/>
    <x v="0"/>
    <n v="1"/>
    <x v="0"/>
  </r>
  <r>
    <n v="4"/>
    <x v="4"/>
    <x v="4"/>
    <n v="0"/>
    <x v="0"/>
    <n v="1"/>
    <x v="0"/>
  </r>
  <r>
    <n v="5"/>
    <x v="5"/>
    <x v="4"/>
    <n v="1.9600000232458111E-2"/>
    <x v="0"/>
    <n v="1"/>
    <x v="0"/>
  </r>
  <r>
    <n v="6"/>
    <x v="6"/>
    <x v="4"/>
    <n v="8.8200002908706665E-2"/>
    <x v="0"/>
    <n v="1"/>
    <x v="0"/>
  </r>
  <r>
    <n v="7"/>
    <x v="7"/>
    <x v="4"/>
    <n v="0.1666000038385391"/>
    <x v="0"/>
    <n v="1"/>
    <x v="0"/>
  </r>
  <r>
    <n v="8"/>
    <x v="8"/>
    <x v="4"/>
    <n v="0.28420001268386841"/>
    <x v="0"/>
    <n v="1"/>
    <x v="0"/>
  </r>
  <r>
    <n v="9"/>
    <x v="9"/>
    <x v="4"/>
    <n v="0.50959998369216919"/>
    <x v="0"/>
    <n v="1"/>
    <x v="0"/>
  </r>
  <r>
    <n v="10"/>
    <x v="10"/>
    <x v="4"/>
    <n v="0.73500001430511475"/>
    <x v="0"/>
    <n v="1"/>
    <x v="0"/>
  </r>
  <r>
    <n v="11"/>
    <x v="11"/>
    <x v="4"/>
    <n v="0.90160000324249268"/>
    <x v="0"/>
    <n v="1"/>
    <x v="0"/>
  </r>
  <r>
    <n v="12"/>
    <x v="12"/>
    <x v="4"/>
    <n v="0.98000001907348633"/>
    <x v="0"/>
    <n v="1"/>
    <x v="0"/>
  </r>
  <r>
    <n v="13"/>
    <x v="13"/>
    <x v="4"/>
    <n v="0.9309999942779541"/>
    <x v="0"/>
    <n v="1"/>
    <x v="0"/>
  </r>
  <r>
    <n v="14"/>
    <x v="14"/>
    <x v="4"/>
    <n v="0.7839999794960022"/>
    <x v="0"/>
    <n v="1"/>
    <x v="0"/>
  </r>
  <r>
    <n v="15"/>
    <x v="15"/>
    <x v="4"/>
    <n v="0.55860000848770142"/>
    <x v="0"/>
    <n v="1"/>
    <x v="0"/>
  </r>
  <r>
    <n v="16"/>
    <x v="16"/>
    <x v="4"/>
    <n v="0.45080000162124628"/>
    <x v="0"/>
    <n v="1"/>
    <x v="0"/>
  </r>
  <r>
    <n v="17"/>
    <x v="17"/>
    <x v="4"/>
    <n v="0.2254000008106232"/>
    <x v="0"/>
    <n v="1"/>
    <x v="0"/>
  </r>
  <r>
    <n v="18"/>
    <x v="18"/>
    <x v="4"/>
    <n v="2.9400000348687168E-2"/>
    <x v="0"/>
    <n v="1"/>
    <x v="0"/>
  </r>
  <r>
    <n v="19"/>
    <x v="19"/>
    <x v="4"/>
    <n v="0"/>
    <x v="0"/>
    <n v="1"/>
    <x v="0"/>
  </r>
  <r>
    <n v="20"/>
    <x v="20"/>
    <x v="4"/>
    <n v="0"/>
    <x v="0"/>
    <n v="1"/>
    <x v="0"/>
  </r>
  <r>
    <n v="21"/>
    <x v="21"/>
    <x v="4"/>
    <n v="0"/>
    <x v="0"/>
    <n v="1"/>
    <x v="0"/>
  </r>
  <r>
    <n v="22"/>
    <x v="22"/>
    <x v="4"/>
    <n v="0"/>
    <x v="0"/>
    <n v="1"/>
    <x v="0"/>
  </r>
  <r>
    <n v="23"/>
    <x v="23"/>
    <x v="4"/>
    <n v="0"/>
    <x v="0"/>
    <n v="1"/>
    <x v="0"/>
  </r>
  <r>
    <n v="0"/>
    <x v="0"/>
    <x v="4"/>
    <n v="0"/>
    <x v="1"/>
    <n v="2"/>
    <x v="0"/>
  </r>
  <r>
    <n v="1"/>
    <x v="1"/>
    <x v="4"/>
    <n v="0"/>
    <x v="1"/>
    <n v="2"/>
    <x v="0"/>
  </r>
  <r>
    <n v="2"/>
    <x v="2"/>
    <x v="4"/>
    <n v="0"/>
    <x v="1"/>
    <n v="2"/>
    <x v="0"/>
  </r>
  <r>
    <n v="3"/>
    <x v="3"/>
    <x v="4"/>
    <n v="0"/>
    <x v="1"/>
    <n v="2"/>
    <x v="0"/>
  </r>
  <r>
    <n v="4"/>
    <x v="4"/>
    <x v="4"/>
    <n v="0"/>
    <x v="1"/>
    <n v="2"/>
    <x v="0"/>
  </r>
  <r>
    <n v="5"/>
    <x v="5"/>
    <x v="4"/>
    <n v="98"/>
    <x v="1"/>
    <n v="2"/>
    <x v="0"/>
  </r>
  <r>
    <n v="6"/>
    <x v="6"/>
    <x v="4"/>
    <n v="441"/>
    <x v="1"/>
    <n v="2"/>
    <x v="0"/>
  </r>
  <r>
    <n v="7"/>
    <x v="7"/>
    <x v="4"/>
    <n v="833"/>
    <x v="1"/>
    <n v="2"/>
    <x v="0"/>
  </r>
  <r>
    <n v="8"/>
    <x v="8"/>
    <x v="4"/>
    <n v="1364.160034179688"/>
    <x v="1"/>
    <n v="2"/>
    <x v="0"/>
  </r>
  <r>
    <n v="9"/>
    <x v="9"/>
    <x v="4"/>
    <n v="2395.1201171875"/>
    <x v="1"/>
    <n v="2"/>
    <x v="0"/>
  </r>
  <r>
    <n v="10"/>
    <x v="10"/>
    <x v="4"/>
    <n v="3381"/>
    <x v="1"/>
    <n v="2"/>
    <x v="0"/>
  </r>
  <r>
    <n v="11"/>
    <x v="11"/>
    <x v="4"/>
    <n v="4057.199951171875"/>
    <x v="1"/>
    <n v="2"/>
    <x v="0"/>
  </r>
  <r>
    <n v="12"/>
    <x v="12"/>
    <x v="4"/>
    <n v="4214"/>
    <x v="1"/>
    <n v="2"/>
    <x v="0"/>
  </r>
  <r>
    <n v="13"/>
    <x v="13"/>
    <x v="4"/>
    <n v="4003.300048828125"/>
    <x v="1"/>
    <n v="2"/>
    <x v="0"/>
  </r>
  <r>
    <n v="14"/>
    <x v="14"/>
    <x v="4"/>
    <n v="3449.60009765625"/>
    <x v="1"/>
    <n v="2"/>
    <x v="0"/>
  </r>
  <r>
    <n v="15"/>
    <x v="15"/>
    <x v="4"/>
    <n v="2625.419921875"/>
    <x v="1"/>
    <n v="2"/>
    <x v="0"/>
  </r>
  <r>
    <n v="16"/>
    <x v="16"/>
    <x v="4"/>
    <n v="2163.840087890625"/>
    <x v="1"/>
    <n v="2"/>
    <x v="0"/>
  </r>
  <r>
    <n v="17"/>
    <x v="17"/>
    <x v="4"/>
    <n v="1104.4599609375"/>
    <x v="1"/>
    <n v="2"/>
    <x v="0"/>
  </r>
  <r>
    <n v="18"/>
    <x v="18"/>
    <x v="4"/>
    <n v="147"/>
    <x v="1"/>
    <n v="2"/>
    <x v="0"/>
  </r>
  <r>
    <n v="19"/>
    <x v="19"/>
    <x v="4"/>
    <n v="0"/>
    <x v="1"/>
    <n v="2"/>
    <x v="0"/>
  </r>
  <r>
    <n v="20"/>
    <x v="20"/>
    <x v="4"/>
    <n v="0"/>
    <x v="1"/>
    <n v="2"/>
    <x v="0"/>
  </r>
  <r>
    <n v="21"/>
    <x v="21"/>
    <x v="4"/>
    <n v="0"/>
    <x v="1"/>
    <n v="2"/>
    <x v="0"/>
  </r>
  <r>
    <n v="22"/>
    <x v="22"/>
    <x v="4"/>
    <n v="0"/>
    <x v="1"/>
    <n v="2"/>
    <x v="0"/>
  </r>
  <r>
    <n v="23"/>
    <x v="23"/>
    <x v="4"/>
    <n v="0"/>
    <x v="1"/>
    <n v="2"/>
    <x v="0"/>
  </r>
  <r>
    <n v="0"/>
    <x v="0"/>
    <x v="4"/>
    <n v="1"/>
    <x v="2"/>
    <n v="3"/>
    <x v="0"/>
  </r>
  <r>
    <n v="1"/>
    <x v="1"/>
    <x v="4"/>
    <n v="1"/>
    <x v="2"/>
    <n v="3"/>
    <x v="0"/>
  </r>
  <r>
    <n v="2"/>
    <x v="2"/>
    <x v="4"/>
    <n v="1"/>
    <x v="2"/>
    <n v="3"/>
    <x v="0"/>
  </r>
  <r>
    <n v="3"/>
    <x v="3"/>
    <x v="4"/>
    <n v="1"/>
    <x v="2"/>
    <n v="3"/>
    <x v="0"/>
  </r>
  <r>
    <n v="4"/>
    <x v="4"/>
    <x v="4"/>
    <n v="1"/>
    <x v="2"/>
    <n v="3"/>
    <x v="0"/>
  </r>
  <r>
    <n v="5"/>
    <x v="5"/>
    <x v="4"/>
    <n v="1"/>
    <x v="2"/>
    <n v="3"/>
    <x v="0"/>
  </r>
  <r>
    <n v="6"/>
    <x v="6"/>
    <x v="4"/>
    <n v="1"/>
    <x v="2"/>
    <n v="3"/>
    <x v="0"/>
  </r>
  <r>
    <n v="7"/>
    <x v="7"/>
    <x v="4"/>
    <n v="1"/>
    <x v="2"/>
    <n v="3"/>
    <x v="0"/>
  </r>
  <r>
    <n v="8"/>
    <x v="8"/>
    <x v="4"/>
    <n v="0.95999997854232788"/>
    <x v="2"/>
    <n v="3"/>
    <x v="0"/>
  </r>
  <r>
    <n v="9"/>
    <x v="9"/>
    <x v="4"/>
    <n v="0.93999999761581421"/>
    <x v="2"/>
    <n v="3"/>
    <x v="0"/>
  </r>
  <r>
    <n v="10"/>
    <x v="10"/>
    <x v="4"/>
    <n v="0.92000001668930054"/>
    <x v="2"/>
    <n v="3"/>
    <x v="0"/>
  </r>
  <r>
    <n v="11"/>
    <x v="11"/>
    <x v="4"/>
    <n v="0.89999997615814209"/>
    <x v="2"/>
    <n v="3"/>
    <x v="0"/>
  </r>
  <r>
    <n v="12"/>
    <x v="12"/>
    <x v="4"/>
    <n v="0.86000001430511475"/>
    <x v="2"/>
    <n v="3"/>
    <x v="0"/>
  </r>
  <r>
    <n v="13"/>
    <x v="13"/>
    <x v="4"/>
    <n v="0.86000001430511475"/>
    <x v="2"/>
    <n v="3"/>
    <x v="0"/>
  </r>
  <r>
    <n v="14"/>
    <x v="14"/>
    <x v="4"/>
    <n v="0.87999999523162842"/>
    <x v="2"/>
    <n v="3"/>
    <x v="0"/>
  </r>
  <r>
    <n v="15"/>
    <x v="15"/>
    <x v="4"/>
    <n v="0.93999999761581421"/>
    <x v="2"/>
    <n v="3"/>
    <x v="0"/>
  </r>
  <r>
    <n v="16"/>
    <x v="16"/>
    <x v="4"/>
    <n v="0.95999997854232788"/>
    <x v="2"/>
    <n v="3"/>
    <x v="0"/>
  </r>
  <r>
    <n v="17"/>
    <x v="17"/>
    <x v="4"/>
    <n v="0.98000001907348633"/>
    <x v="2"/>
    <n v="3"/>
    <x v="0"/>
  </r>
  <r>
    <n v="18"/>
    <x v="18"/>
    <x v="4"/>
    <n v="1"/>
    <x v="2"/>
    <n v="3"/>
    <x v="0"/>
  </r>
  <r>
    <n v="19"/>
    <x v="19"/>
    <x v="4"/>
    <n v="1"/>
    <x v="2"/>
    <n v="3"/>
    <x v="0"/>
  </r>
  <r>
    <n v="20"/>
    <x v="20"/>
    <x v="4"/>
    <n v="1"/>
    <x v="2"/>
    <n v="3"/>
    <x v="0"/>
  </r>
  <r>
    <n v="21"/>
    <x v="21"/>
    <x v="4"/>
    <n v="1"/>
    <x v="2"/>
    <n v="3"/>
    <x v="0"/>
  </r>
  <r>
    <n v="22"/>
    <x v="22"/>
    <x v="4"/>
    <n v="1"/>
    <x v="2"/>
    <n v="3"/>
    <x v="0"/>
  </r>
  <r>
    <n v="23"/>
    <x v="23"/>
    <x v="4"/>
    <n v="1"/>
    <x v="2"/>
    <n v="3"/>
    <x v="0"/>
  </r>
  <r>
    <n v="0"/>
    <x v="0"/>
    <x v="4"/>
    <n v="1"/>
    <x v="3"/>
    <n v="4"/>
    <x v="0"/>
  </r>
  <r>
    <n v="1"/>
    <x v="1"/>
    <x v="4"/>
    <n v="1"/>
    <x v="3"/>
    <n v="4"/>
    <x v="0"/>
  </r>
  <r>
    <n v="2"/>
    <x v="2"/>
    <x v="4"/>
    <n v="1"/>
    <x v="3"/>
    <n v="4"/>
    <x v="0"/>
  </r>
  <r>
    <n v="3"/>
    <x v="3"/>
    <x v="4"/>
    <n v="1"/>
    <x v="3"/>
    <n v="4"/>
    <x v="0"/>
  </r>
  <r>
    <n v="4"/>
    <x v="4"/>
    <x v="4"/>
    <n v="1"/>
    <x v="3"/>
    <n v="4"/>
    <x v="0"/>
  </r>
  <r>
    <n v="5"/>
    <x v="5"/>
    <x v="4"/>
    <n v="0.82653331756591797"/>
    <x v="3"/>
    <n v="4"/>
    <x v="0"/>
  </r>
  <r>
    <n v="6"/>
    <x v="6"/>
    <x v="4"/>
    <n v="0.84939998388290405"/>
    <x v="3"/>
    <n v="4"/>
    <x v="0"/>
  </r>
  <r>
    <n v="7"/>
    <x v="7"/>
    <x v="4"/>
    <n v="0.8755333423614502"/>
    <x v="3"/>
    <n v="4"/>
    <x v="0"/>
  </r>
  <r>
    <n v="8"/>
    <x v="8"/>
    <x v="4"/>
    <n v="0.90410399436950684"/>
    <x v="3"/>
    <n v="4"/>
    <x v="0"/>
  </r>
  <r>
    <n v="9"/>
    <x v="9"/>
    <x v="4"/>
    <n v="0.92987799644470215"/>
    <x v="3"/>
    <n v="4"/>
    <x v="0"/>
  </r>
  <r>
    <n v="10"/>
    <x v="10"/>
    <x v="4"/>
    <n v="0.94090002775192261"/>
    <x v="3"/>
    <n v="4"/>
    <x v="0"/>
  </r>
  <r>
    <n v="11"/>
    <x v="11"/>
    <x v="4"/>
    <n v="0.94841331243515015"/>
    <x v="3"/>
    <n v="4"/>
    <x v="0"/>
  </r>
  <r>
    <n v="12"/>
    <x v="12"/>
    <x v="4"/>
    <n v="0.95015555620193481"/>
    <x v="3"/>
    <n v="4"/>
    <x v="0"/>
  </r>
  <r>
    <n v="13"/>
    <x v="13"/>
    <x v="4"/>
    <n v="0.9478144645690918"/>
    <x v="3"/>
    <n v="4"/>
    <x v="0"/>
  </r>
  <r>
    <n v="14"/>
    <x v="14"/>
    <x v="4"/>
    <n v="0.9416622519493103"/>
    <x v="3"/>
    <n v="4"/>
    <x v="0"/>
  </r>
  <r>
    <n v="15"/>
    <x v="15"/>
    <x v="4"/>
    <n v="0.93250465393066406"/>
    <x v="3"/>
    <n v="4"/>
    <x v="0"/>
  </r>
  <r>
    <n v="16"/>
    <x v="16"/>
    <x v="4"/>
    <n v="0.92409598827362061"/>
    <x v="3"/>
    <n v="4"/>
    <x v="0"/>
  </r>
  <r>
    <n v="17"/>
    <x v="17"/>
    <x v="4"/>
    <n v="0.89363068342208862"/>
    <x v="3"/>
    <n v="4"/>
    <x v="0"/>
  </r>
  <r>
    <n v="18"/>
    <x v="18"/>
    <x v="4"/>
    <n v="0.82980000972747803"/>
    <x v="3"/>
    <n v="4"/>
    <x v="0"/>
  </r>
  <r>
    <n v="19"/>
    <x v="19"/>
    <x v="4"/>
    <n v="1"/>
    <x v="3"/>
    <n v="4"/>
    <x v="0"/>
  </r>
  <r>
    <n v="20"/>
    <x v="20"/>
    <x v="4"/>
    <n v="1"/>
    <x v="3"/>
    <n v="4"/>
    <x v="0"/>
  </r>
  <r>
    <n v="21"/>
    <x v="21"/>
    <x v="4"/>
    <n v="1"/>
    <x v="3"/>
    <n v="4"/>
    <x v="0"/>
  </r>
  <r>
    <n v="22"/>
    <x v="22"/>
    <x v="4"/>
    <n v="1"/>
    <x v="3"/>
    <n v="4"/>
    <x v="0"/>
  </r>
  <r>
    <n v="23"/>
    <x v="23"/>
    <x v="4"/>
    <n v="1"/>
    <x v="3"/>
    <n v="4"/>
    <x v="0"/>
  </r>
  <r>
    <n v="0"/>
    <x v="0"/>
    <x v="0"/>
    <n v="0"/>
    <x v="0"/>
    <n v="1"/>
    <x v="1"/>
  </r>
  <r>
    <n v="1"/>
    <x v="1"/>
    <x v="0"/>
    <n v="0"/>
    <x v="0"/>
    <n v="1"/>
    <x v="1"/>
  </r>
  <r>
    <n v="2"/>
    <x v="2"/>
    <x v="0"/>
    <n v="0"/>
    <x v="0"/>
    <n v="1"/>
    <x v="1"/>
  </r>
  <r>
    <n v="3"/>
    <x v="3"/>
    <x v="0"/>
    <n v="0"/>
    <x v="0"/>
    <n v="1"/>
    <x v="1"/>
  </r>
  <r>
    <n v="4"/>
    <x v="4"/>
    <x v="0"/>
    <n v="0"/>
    <x v="0"/>
    <n v="1"/>
    <x v="1"/>
  </r>
  <r>
    <n v="5"/>
    <x v="5"/>
    <x v="0"/>
    <n v="1.9600000232458111E-2"/>
    <x v="0"/>
    <n v="1"/>
    <x v="1"/>
  </r>
  <r>
    <n v="6"/>
    <x v="6"/>
    <x v="0"/>
    <n v="8.8200002908706665E-2"/>
    <x v="0"/>
    <n v="1"/>
    <x v="1"/>
  </r>
  <r>
    <n v="7"/>
    <x v="7"/>
    <x v="0"/>
    <n v="0.1666000038385391"/>
    <x v="0"/>
    <n v="1"/>
    <x v="1"/>
  </r>
  <r>
    <n v="8"/>
    <x v="8"/>
    <x v="0"/>
    <n v="0.28420001268386841"/>
    <x v="0"/>
    <n v="1"/>
    <x v="1"/>
  </r>
  <r>
    <n v="9"/>
    <x v="9"/>
    <x v="0"/>
    <n v="0.50959998369216919"/>
    <x v="0"/>
    <n v="1"/>
    <x v="1"/>
  </r>
  <r>
    <n v="10"/>
    <x v="10"/>
    <x v="0"/>
    <n v="0.73500001430511475"/>
    <x v="0"/>
    <n v="1"/>
    <x v="1"/>
  </r>
  <r>
    <n v="11"/>
    <x v="11"/>
    <x v="0"/>
    <n v="0.90160000324249268"/>
    <x v="0"/>
    <n v="1"/>
    <x v="1"/>
  </r>
  <r>
    <n v="12"/>
    <x v="12"/>
    <x v="0"/>
    <n v="0.98000001907348633"/>
    <x v="0"/>
    <n v="1"/>
    <x v="1"/>
  </r>
  <r>
    <n v="13"/>
    <x v="13"/>
    <x v="0"/>
    <n v="0.9309999942779541"/>
    <x v="0"/>
    <n v="1"/>
    <x v="1"/>
  </r>
  <r>
    <n v="14"/>
    <x v="14"/>
    <x v="0"/>
    <n v="0.7839999794960022"/>
    <x v="0"/>
    <n v="1"/>
    <x v="1"/>
  </r>
  <r>
    <n v="15"/>
    <x v="15"/>
    <x v="0"/>
    <n v="0.55860000848770142"/>
    <x v="0"/>
    <n v="1"/>
    <x v="1"/>
  </r>
  <r>
    <n v="16"/>
    <x v="16"/>
    <x v="0"/>
    <n v="0.45080000162124628"/>
    <x v="0"/>
    <n v="1"/>
    <x v="1"/>
  </r>
  <r>
    <n v="17"/>
    <x v="17"/>
    <x v="0"/>
    <n v="0.2254000008106232"/>
    <x v="0"/>
    <n v="1"/>
    <x v="1"/>
  </r>
  <r>
    <n v="18"/>
    <x v="18"/>
    <x v="0"/>
    <n v="2.9400000348687168E-2"/>
    <x v="0"/>
    <n v="1"/>
    <x v="1"/>
  </r>
  <r>
    <n v="19"/>
    <x v="19"/>
    <x v="0"/>
    <n v="0"/>
    <x v="0"/>
    <n v="1"/>
    <x v="1"/>
  </r>
  <r>
    <n v="20"/>
    <x v="20"/>
    <x v="0"/>
    <n v="0"/>
    <x v="0"/>
    <n v="1"/>
    <x v="1"/>
  </r>
  <r>
    <n v="21"/>
    <x v="21"/>
    <x v="0"/>
    <n v="0"/>
    <x v="0"/>
    <n v="1"/>
    <x v="1"/>
  </r>
  <r>
    <n v="22"/>
    <x v="22"/>
    <x v="0"/>
    <n v="0"/>
    <x v="0"/>
    <n v="1"/>
    <x v="1"/>
  </r>
  <r>
    <n v="23"/>
    <x v="23"/>
    <x v="0"/>
    <n v="0"/>
    <x v="0"/>
    <n v="1"/>
    <x v="1"/>
  </r>
  <r>
    <n v="0"/>
    <x v="0"/>
    <x v="0"/>
    <n v="0"/>
    <x v="1"/>
    <n v="2"/>
    <x v="1"/>
  </r>
  <r>
    <n v="1"/>
    <x v="1"/>
    <x v="0"/>
    <n v="0"/>
    <x v="1"/>
    <n v="2"/>
    <x v="1"/>
  </r>
  <r>
    <n v="2"/>
    <x v="2"/>
    <x v="0"/>
    <n v="0"/>
    <x v="1"/>
    <n v="2"/>
    <x v="1"/>
  </r>
  <r>
    <n v="3"/>
    <x v="3"/>
    <x v="0"/>
    <n v="0"/>
    <x v="1"/>
    <n v="2"/>
    <x v="1"/>
  </r>
  <r>
    <n v="4"/>
    <x v="4"/>
    <x v="0"/>
    <n v="0"/>
    <x v="1"/>
    <n v="2"/>
    <x v="1"/>
  </r>
  <r>
    <n v="5"/>
    <x v="5"/>
    <x v="0"/>
    <n v="68.599998474121094"/>
    <x v="1"/>
    <n v="2"/>
    <x v="1"/>
  </r>
  <r>
    <n v="6"/>
    <x v="6"/>
    <x v="0"/>
    <n v="308.70001220703119"/>
    <x v="1"/>
    <n v="2"/>
    <x v="1"/>
  </r>
  <r>
    <n v="7"/>
    <x v="7"/>
    <x v="0"/>
    <n v="583.0999755859375"/>
    <x v="1"/>
    <n v="2"/>
    <x v="1"/>
  </r>
  <r>
    <n v="8"/>
    <x v="8"/>
    <x v="0"/>
    <n v="954.9119873046875"/>
    <x v="1"/>
    <n v="2"/>
    <x v="1"/>
  </r>
  <r>
    <n v="9"/>
    <x v="9"/>
    <x v="0"/>
    <n v="1676.583984375"/>
    <x v="1"/>
    <n v="2"/>
    <x v="1"/>
  </r>
  <r>
    <n v="10"/>
    <x v="10"/>
    <x v="0"/>
    <n v="2366.699951171875"/>
    <x v="1"/>
    <n v="2"/>
    <x v="1"/>
  </r>
  <r>
    <n v="11"/>
    <x v="11"/>
    <x v="0"/>
    <n v="2840.0400390625"/>
    <x v="1"/>
    <n v="2"/>
    <x v="1"/>
  </r>
  <r>
    <n v="12"/>
    <x v="12"/>
    <x v="0"/>
    <n v="2949.800048828125"/>
    <x v="1"/>
    <n v="2"/>
    <x v="1"/>
  </r>
  <r>
    <n v="13"/>
    <x v="13"/>
    <x v="0"/>
    <n v="2802.31005859375"/>
    <x v="1"/>
    <n v="2"/>
    <x v="1"/>
  </r>
  <r>
    <n v="14"/>
    <x v="14"/>
    <x v="0"/>
    <n v="2414.719970703125"/>
    <x v="1"/>
    <n v="2"/>
    <x v="1"/>
  </r>
  <r>
    <n v="15"/>
    <x v="15"/>
    <x v="0"/>
    <n v="1837.7939453125"/>
    <x v="1"/>
    <n v="2"/>
    <x v="1"/>
  </r>
  <r>
    <n v="16"/>
    <x v="16"/>
    <x v="0"/>
    <n v="1514.68798828125"/>
    <x v="1"/>
    <n v="2"/>
    <x v="1"/>
  </r>
  <r>
    <n v="17"/>
    <x v="17"/>
    <x v="0"/>
    <n v="773.12200927734375"/>
    <x v="1"/>
    <n v="2"/>
    <x v="1"/>
  </r>
  <r>
    <n v="18"/>
    <x v="18"/>
    <x v="0"/>
    <n v="102.90000152587891"/>
    <x v="1"/>
    <n v="2"/>
    <x v="1"/>
  </r>
  <r>
    <n v="19"/>
    <x v="19"/>
    <x v="0"/>
    <n v="0"/>
    <x v="1"/>
    <n v="2"/>
    <x v="1"/>
  </r>
  <r>
    <n v="20"/>
    <x v="20"/>
    <x v="0"/>
    <n v="0"/>
    <x v="1"/>
    <n v="2"/>
    <x v="1"/>
  </r>
  <r>
    <n v="21"/>
    <x v="21"/>
    <x v="0"/>
    <n v="0"/>
    <x v="1"/>
    <n v="2"/>
    <x v="1"/>
  </r>
  <r>
    <n v="22"/>
    <x v="22"/>
    <x v="0"/>
    <n v="0"/>
    <x v="1"/>
    <n v="2"/>
    <x v="1"/>
  </r>
  <r>
    <n v="23"/>
    <x v="23"/>
    <x v="0"/>
    <n v="0"/>
    <x v="1"/>
    <n v="2"/>
    <x v="1"/>
  </r>
  <r>
    <n v="0"/>
    <x v="0"/>
    <x v="0"/>
    <n v="1"/>
    <x v="2"/>
    <n v="3"/>
    <x v="1"/>
  </r>
  <r>
    <n v="1"/>
    <x v="1"/>
    <x v="0"/>
    <n v="1"/>
    <x v="2"/>
    <n v="3"/>
    <x v="1"/>
  </r>
  <r>
    <n v="2"/>
    <x v="2"/>
    <x v="0"/>
    <n v="1"/>
    <x v="2"/>
    <n v="3"/>
    <x v="1"/>
  </r>
  <r>
    <n v="3"/>
    <x v="3"/>
    <x v="0"/>
    <n v="1"/>
    <x v="2"/>
    <n v="3"/>
    <x v="1"/>
  </r>
  <r>
    <n v="4"/>
    <x v="4"/>
    <x v="0"/>
    <n v="1"/>
    <x v="2"/>
    <n v="3"/>
    <x v="1"/>
  </r>
  <r>
    <n v="5"/>
    <x v="5"/>
    <x v="0"/>
    <n v="1"/>
    <x v="2"/>
    <n v="3"/>
    <x v="1"/>
  </r>
  <r>
    <n v="6"/>
    <x v="6"/>
    <x v="0"/>
    <n v="1"/>
    <x v="2"/>
    <n v="3"/>
    <x v="1"/>
  </r>
  <r>
    <n v="7"/>
    <x v="7"/>
    <x v="0"/>
    <n v="1"/>
    <x v="2"/>
    <n v="3"/>
    <x v="1"/>
  </r>
  <r>
    <n v="8"/>
    <x v="8"/>
    <x v="0"/>
    <n v="0.95999997854232788"/>
    <x v="2"/>
    <n v="3"/>
    <x v="1"/>
  </r>
  <r>
    <n v="9"/>
    <x v="9"/>
    <x v="0"/>
    <n v="0.93999999761581421"/>
    <x v="2"/>
    <n v="3"/>
    <x v="1"/>
  </r>
  <r>
    <n v="10"/>
    <x v="10"/>
    <x v="0"/>
    <n v="0.92000001668930054"/>
    <x v="2"/>
    <n v="3"/>
    <x v="1"/>
  </r>
  <r>
    <n v="11"/>
    <x v="11"/>
    <x v="0"/>
    <n v="0.89999997615814209"/>
    <x v="2"/>
    <n v="3"/>
    <x v="1"/>
  </r>
  <r>
    <n v="12"/>
    <x v="12"/>
    <x v="0"/>
    <n v="0.86000001430511475"/>
    <x v="2"/>
    <n v="3"/>
    <x v="1"/>
  </r>
  <r>
    <n v="13"/>
    <x v="13"/>
    <x v="0"/>
    <n v="0.86000001430511475"/>
    <x v="2"/>
    <n v="3"/>
    <x v="1"/>
  </r>
  <r>
    <n v="14"/>
    <x v="14"/>
    <x v="0"/>
    <n v="0.87999999523162842"/>
    <x v="2"/>
    <n v="3"/>
    <x v="1"/>
  </r>
  <r>
    <n v="15"/>
    <x v="15"/>
    <x v="0"/>
    <n v="0.93999999761581421"/>
    <x v="2"/>
    <n v="3"/>
    <x v="1"/>
  </r>
  <r>
    <n v="16"/>
    <x v="16"/>
    <x v="0"/>
    <n v="0.95999997854232788"/>
    <x v="2"/>
    <n v="3"/>
    <x v="1"/>
  </r>
  <r>
    <n v="17"/>
    <x v="17"/>
    <x v="0"/>
    <n v="0.98000001907348633"/>
    <x v="2"/>
    <n v="3"/>
    <x v="1"/>
  </r>
  <r>
    <n v="18"/>
    <x v="18"/>
    <x v="0"/>
    <n v="1"/>
    <x v="2"/>
    <n v="3"/>
    <x v="1"/>
  </r>
  <r>
    <n v="19"/>
    <x v="19"/>
    <x v="0"/>
    <n v="1"/>
    <x v="2"/>
    <n v="3"/>
    <x v="1"/>
  </r>
  <r>
    <n v="20"/>
    <x v="20"/>
    <x v="0"/>
    <n v="1"/>
    <x v="2"/>
    <n v="3"/>
    <x v="1"/>
  </r>
  <r>
    <n v="21"/>
    <x v="21"/>
    <x v="0"/>
    <n v="1"/>
    <x v="2"/>
    <n v="3"/>
    <x v="1"/>
  </r>
  <r>
    <n v="22"/>
    <x v="22"/>
    <x v="0"/>
    <n v="1"/>
    <x v="2"/>
    <n v="3"/>
    <x v="1"/>
  </r>
  <r>
    <n v="23"/>
    <x v="23"/>
    <x v="0"/>
    <n v="1"/>
    <x v="2"/>
    <n v="3"/>
    <x v="1"/>
  </r>
  <r>
    <n v="0"/>
    <x v="0"/>
    <x v="0"/>
    <n v="1"/>
    <x v="3"/>
    <n v="4"/>
    <x v="1"/>
  </r>
  <r>
    <n v="1"/>
    <x v="1"/>
    <x v="0"/>
    <n v="1"/>
    <x v="3"/>
    <n v="4"/>
    <x v="1"/>
  </r>
  <r>
    <n v="2"/>
    <x v="2"/>
    <x v="0"/>
    <n v="1"/>
    <x v="3"/>
    <n v="4"/>
    <x v="1"/>
  </r>
  <r>
    <n v="3"/>
    <x v="3"/>
    <x v="0"/>
    <n v="1"/>
    <x v="3"/>
    <n v="4"/>
    <x v="1"/>
  </r>
  <r>
    <n v="4"/>
    <x v="4"/>
    <x v="0"/>
    <n v="1"/>
    <x v="3"/>
    <n v="4"/>
    <x v="1"/>
  </r>
  <r>
    <n v="5"/>
    <x v="5"/>
    <x v="0"/>
    <n v="0.8245733380317688"/>
    <x v="3"/>
    <n v="4"/>
    <x v="1"/>
  </r>
  <r>
    <n v="6"/>
    <x v="6"/>
    <x v="0"/>
    <n v="0.84057998657226563"/>
    <x v="3"/>
    <n v="4"/>
    <x v="1"/>
  </r>
  <r>
    <n v="7"/>
    <x v="7"/>
    <x v="0"/>
    <n v="0.85887330770492554"/>
    <x v="3"/>
    <n v="4"/>
    <x v="1"/>
  </r>
  <r>
    <n v="8"/>
    <x v="8"/>
    <x v="0"/>
    <n v="0.88366079330444336"/>
    <x v="3"/>
    <n v="4"/>
    <x v="1"/>
  </r>
  <r>
    <n v="9"/>
    <x v="9"/>
    <x v="0"/>
    <n v="0.91191458702087402"/>
    <x v="3"/>
    <n v="4"/>
    <x v="1"/>
  </r>
  <r>
    <n v="10"/>
    <x v="10"/>
    <x v="0"/>
    <n v="0.92916750907897949"/>
    <x v="3"/>
    <n v="4"/>
    <x v="1"/>
  </r>
  <r>
    <n v="11"/>
    <x v="11"/>
    <x v="0"/>
    <n v="0.93488931655883789"/>
    <x v="3"/>
    <n v="4"/>
    <x v="1"/>
  </r>
  <r>
    <n v="12"/>
    <x v="12"/>
    <x v="0"/>
    <n v="0.93610888719558716"/>
    <x v="3"/>
    <n v="4"/>
    <x v="1"/>
  </r>
  <r>
    <n v="13"/>
    <x v="13"/>
    <x v="0"/>
    <n v="0.93447011709213257"/>
    <x v="3"/>
    <n v="4"/>
    <x v="1"/>
  </r>
  <r>
    <n v="14"/>
    <x v="14"/>
    <x v="0"/>
    <n v="0.93016356229782104"/>
    <x v="3"/>
    <n v="4"/>
    <x v="1"/>
  </r>
  <r>
    <n v="15"/>
    <x v="15"/>
    <x v="0"/>
    <n v="0.91594487428665161"/>
    <x v="3"/>
    <n v="4"/>
    <x v="1"/>
  </r>
  <r>
    <n v="16"/>
    <x v="16"/>
    <x v="0"/>
    <n v="0.9078671932220459"/>
    <x v="3"/>
    <n v="4"/>
    <x v="1"/>
  </r>
  <r>
    <n v="17"/>
    <x v="17"/>
    <x v="0"/>
    <n v="0.87154144048690796"/>
    <x v="3"/>
    <n v="4"/>
    <x v="1"/>
  </r>
  <r>
    <n v="18"/>
    <x v="18"/>
    <x v="0"/>
    <n v="0.82686001062393188"/>
    <x v="3"/>
    <n v="4"/>
    <x v="1"/>
  </r>
  <r>
    <n v="19"/>
    <x v="19"/>
    <x v="0"/>
    <n v="1"/>
    <x v="3"/>
    <n v="4"/>
    <x v="1"/>
  </r>
  <r>
    <n v="20"/>
    <x v="20"/>
    <x v="0"/>
    <n v="1"/>
    <x v="3"/>
    <n v="4"/>
    <x v="1"/>
  </r>
  <r>
    <n v="21"/>
    <x v="21"/>
    <x v="0"/>
    <n v="1"/>
    <x v="3"/>
    <n v="4"/>
    <x v="1"/>
  </r>
  <r>
    <n v="22"/>
    <x v="22"/>
    <x v="0"/>
    <n v="1"/>
    <x v="3"/>
    <n v="4"/>
    <x v="1"/>
  </r>
  <r>
    <n v="23"/>
    <x v="23"/>
    <x v="0"/>
    <n v="1"/>
    <x v="3"/>
    <n v="4"/>
    <x v="1"/>
  </r>
  <r>
    <n v="0"/>
    <x v="0"/>
    <x v="1"/>
    <n v="0"/>
    <x v="0"/>
    <n v="1"/>
    <x v="1"/>
  </r>
  <r>
    <n v="1"/>
    <x v="1"/>
    <x v="1"/>
    <n v="0"/>
    <x v="0"/>
    <n v="1"/>
    <x v="1"/>
  </r>
  <r>
    <n v="2"/>
    <x v="2"/>
    <x v="1"/>
    <n v="0"/>
    <x v="0"/>
    <n v="1"/>
    <x v="1"/>
  </r>
  <r>
    <n v="3"/>
    <x v="3"/>
    <x v="1"/>
    <n v="0"/>
    <x v="0"/>
    <n v="1"/>
    <x v="1"/>
  </r>
  <r>
    <n v="4"/>
    <x v="4"/>
    <x v="1"/>
    <n v="0"/>
    <x v="0"/>
    <n v="1"/>
    <x v="1"/>
  </r>
  <r>
    <n v="5"/>
    <x v="5"/>
    <x v="1"/>
    <n v="0"/>
    <x v="0"/>
    <n v="1"/>
    <x v="1"/>
  </r>
  <r>
    <n v="6"/>
    <x v="6"/>
    <x v="1"/>
    <n v="0"/>
    <x v="0"/>
    <n v="1"/>
    <x v="1"/>
  </r>
  <r>
    <n v="7"/>
    <x v="7"/>
    <x v="1"/>
    <n v="0"/>
    <x v="0"/>
    <n v="1"/>
    <x v="1"/>
  </r>
  <r>
    <n v="8"/>
    <x v="8"/>
    <x v="1"/>
    <n v="0"/>
    <x v="0"/>
    <n v="1"/>
    <x v="1"/>
  </r>
  <r>
    <n v="9"/>
    <x v="9"/>
    <x v="1"/>
    <n v="0"/>
    <x v="0"/>
    <n v="1"/>
    <x v="1"/>
  </r>
  <r>
    <n v="10"/>
    <x v="10"/>
    <x v="1"/>
    <n v="0"/>
    <x v="0"/>
    <n v="1"/>
    <x v="1"/>
  </r>
  <r>
    <n v="11"/>
    <x v="11"/>
    <x v="1"/>
    <n v="0"/>
    <x v="0"/>
    <n v="1"/>
    <x v="1"/>
  </r>
  <r>
    <n v="12"/>
    <x v="12"/>
    <x v="1"/>
    <n v="0"/>
    <x v="0"/>
    <n v="1"/>
    <x v="1"/>
  </r>
  <r>
    <n v="13"/>
    <x v="13"/>
    <x v="1"/>
    <n v="0"/>
    <x v="0"/>
    <n v="1"/>
    <x v="1"/>
  </r>
  <r>
    <n v="14"/>
    <x v="14"/>
    <x v="1"/>
    <n v="0"/>
    <x v="0"/>
    <n v="1"/>
    <x v="1"/>
  </r>
  <r>
    <n v="15"/>
    <x v="15"/>
    <x v="1"/>
    <n v="0"/>
    <x v="0"/>
    <n v="1"/>
    <x v="1"/>
  </r>
  <r>
    <n v="16"/>
    <x v="16"/>
    <x v="1"/>
    <n v="0"/>
    <x v="0"/>
    <n v="1"/>
    <x v="1"/>
  </r>
  <r>
    <n v="17"/>
    <x v="17"/>
    <x v="1"/>
    <n v="0"/>
    <x v="0"/>
    <n v="1"/>
    <x v="1"/>
  </r>
  <r>
    <n v="18"/>
    <x v="18"/>
    <x v="1"/>
    <n v="0"/>
    <x v="0"/>
    <n v="1"/>
    <x v="1"/>
  </r>
  <r>
    <n v="19"/>
    <x v="19"/>
    <x v="1"/>
    <n v="0"/>
    <x v="0"/>
    <n v="1"/>
    <x v="1"/>
  </r>
  <r>
    <n v="20"/>
    <x v="20"/>
    <x v="1"/>
    <n v="0"/>
    <x v="0"/>
    <n v="1"/>
    <x v="1"/>
  </r>
  <r>
    <n v="21"/>
    <x v="21"/>
    <x v="1"/>
    <n v="0"/>
    <x v="0"/>
    <n v="1"/>
    <x v="1"/>
  </r>
  <r>
    <n v="22"/>
    <x v="22"/>
    <x v="1"/>
    <n v="0"/>
    <x v="0"/>
    <n v="1"/>
    <x v="1"/>
  </r>
  <r>
    <n v="23"/>
    <x v="23"/>
    <x v="1"/>
    <n v="0"/>
    <x v="0"/>
    <n v="1"/>
    <x v="1"/>
  </r>
  <r>
    <n v="0"/>
    <x v="0"/>
    <x v="1"/>
    <n v="0"/>
    <x v="1"/>
    <n v="2"/>
    <x v="1"/>
  </r>
  <r>
    <n v="1"/>
    <x v="1"/>
    <x v="1"/>
    <n v="0"/>
    <x v="1"/>
    <n v="2"/>
    <x v="1"/>
  </r>
  <r>
    <n v="2"/>
    <x v="2"/>
    <x v="1"/>
    <n v="0"/>
    <x v="1"/>
    <n v="2"/>
    <x v="1"/>
  </r>
  <r>
    <n v="3"/>
    <x v="3"/>
    <x v="1"/>
    <n v="0"/>
    <x v="1"/>
    <n v="2"/>
    <x v="1"/>
  </r>
  <r>
    <n v="4"/>
    <x v="4"/>
    <x v="1"/>
    <n v="0"/>
    <x v="1"/>
    <n v="2"/>
    <x v="1"/>
  </r>
  <r>
    <n v="5"/>
    <x v="5"/>
    <x v="1"/>
    <n v="0"/>
    <x v="1"/>
    <n v="2"/>
    <x v="1"/>
  </r>
  <r>
    <n v="6"/>
    <x v="6"/>
    <x v="1"/>
    <n v="0"/>
    <x v="1"/>
    <n v="2"/>
    <x v="1"/>
  </r>
  <r>
    <n v="7"/>
    <x v="7"/>
    <x v="1"/>
    <n v="0"/>
    <x v="1"/>
    <n v="2"/>
    <x v="1"/>
  </r>
  <r>
    <n v="8"/>
    <x v="8"/>
    <x v="1"/>
    <n v="0"/>
    <x v="1"/>
    <n v="2"/>
    <x v="1"/>
  </r>
  <r>
    <n v="9"/>
    <x v="9"/>
    <x v="1"/>
    <n v="0"/>
    <x v="1"/>
    <n v="2"/>
    <x v="1"/>
  </r>
  <r>
    <n v="10"/>
    <x v="10"/>
    <x v="1"/>
    <n v="0"/>
    <x v="1"/>
    <n v="2"/>
    <x v="1"/>
  </r>
  <r>
    <n v="11"/>
    <x v="11"/>
    <x v="1"/>
    <n v="0"/>
    <x v="1"/>
    <n v="2"/>
    <x v="1"/>
  </r>
  <r>
    <n v="12"/>
    <x v="12"/>
    <x v="1"/>
    <n v="0"/>
    <x v="1"/>
    <n v="2"/>
    <x v="1"/>
  </r>
  <r>
    <n v="13"/>
    <x v="13"/>
    <x v="1"/>
    <n v="0"/>
    <x v="1"/>
    <n v="2"/>
    <x v="1"/>
  </r>
  <r>
    <n v="14"/>
    <x v="14"/>
    <x v="1"/>
    <n v="0"/>
    <x v="1"/>
    <n v="2"/>
    <x v="1"/>
  </r>
  <r>
    <n v="15"/>
    <x v="15"/>
    <x v="1"/>
    <n v="0"/>
    <x v="1"/>
    <n v="2"/>
    <x v="1"/>
  </r>
  <r>
    <n v="16"/>
    <x v="16"/>
    <x v="1"/>
    <n v="0"/>
    <x v="1"/>
    <n v="2"/>
    <x v="1"/>
  </r>
  <r>
    <n v="17"/>
    <x v="17"/>
    <x v="1"/>
    <n v="0"/>
    <x v="1"/>
    <n v="2"/>
    <x v="1"/>
  </r>
  <r>
    <n v="18"/>
    <x v="18"/>
    <x v="1"/>
    <n v="0"/>
    <x v="1"/>
    <n v="2"/>
    <x v="1"/>
  </r>
  <r>
    <n v="19"/>
    <x v="19"/>
    <x v="1"/>
    <n v="0"/>
    <x v="1"/>
    <n v="2"/>
    <x v="1"/>
  </r>
  <r>
    <n v="20"/>
    <x v="20"/>
    <x v="1"/>
    <n v="0"/>
    <x v="1"/>
    <n v="2"/>
    <x v="1"/>
  </r>
  <r>
    <n v="21"/>
    <x v="21"/>
    <x v="1"/>
    <n v="0"/>
    <x v="1"/>
    <n v="2"/>
    <x v="1"/>
  </r>
  <r>
    <n v="22"/>
    <x v="22"/>
    <x v="1"/>
    <n v="0"/>
    <x v="1"/>
    <n v="2"/>
    <x v="1"/>
  </r>
  <r>
    <n v="23"/>
    <x v="23"/>
    <x v="1"/>
    <n v="0"/>
    <x v="1"/>
    <n v="2"/>
    <x v="1"/>
  </r>
  <r>
    <n v="0"/>
    <x v="0"/>
    <x v="1"/>
    <n v="0"/>
    <x v="2"/>
    <n v="3"/>
    <x v="1"/>
  </r>
  <r>
    <n v="1"/>
    <x v="1"/>
    <x v="1"/>
    <n v="0"/>
    <x v="2"/>
    <n v="3"/>
    <x v="1"/>
  </r>
  <r>
    <n v="2"/>
    <x v="2"/>
    <x v="1"/>
    <n v="0"/>
    <x v="2"/>
    <n v="3"/>
    <x v="1"/>
  </r>
  <r>
    <n v="3"/>
    <x v="3"/>
    <x v="1"/>
    <n v="0"/>
    <x v="2"/>
    <n v="3"/>
    <x v="1"/>
  </r>
  <r>
    <n v="4"/>
    <x v="4"/>
    <x v="1"/>
    <n v="0"/>
    <x v="2"/>
    <n v="3"/>
    <x v="1"/>
  </r>
  <r>
    <n v="5"/>
    <x v="5"/>
    <x v="1"/>
    <n v="0"/>
    <x v="2"/>
    <n v="3"/>
    <x v="1"/>
  </r>
  <r>
    <n v="6"/>
    <x v="6"/>
    <x v="1"/>
    <n v="0"/>
    <x v="2"/>
    <n v="3"/>
    <x v="1"/>
  </r>
  <r>
    <n v="7"/>
    <x v="7"/>
    <x v="1"/>
    <n v="0"/>
    <x v="2"/>
    <n v="3"/>
    <x v="1"/>
  </r>
  <r>
    <n v="8"/>
    <x v="8"/>
    <x v="1"/>
    <n v="0"/>
    <x v="2"/>
    <n v="3"/>
    <x v="1"/>
  </r>
  <r>
    <n v="9"/>
    <x v="9"/>
    <x v="1"/>
    <n v="0"/>
    <x v="2"/>
    <n v="3"/>
    <x v="1"/>
  </r>
  <r>
    <n v="10"/>
    <x v="10"/>
    <x v="1"/>
    <n v="0"/>
    <x v="2"/>
    <n v="3"/>
    <x v="1"/>
  </r>
  <r>
    <n v="11"/>
    <x v="11"/>
    <x v="1"/>
    <n v="0"/>
    <x v="2"/>
    <n v="3"/>
    <x v="1"/>
  </r>
  <r>
    <n v="12"/>
    <x v="12"/>
    <x v="1"/>
    <n v="0"/>
    <x v="2"/>
    <n v="3"/>
    <x v="1"/>
  </r>
  <r>
    <n v="13"/>
    <x v="13"/>
    <x v="1"/>
    <n v="0"/>
    <x v="2"/>
    <n v="3"/>
    <x v="1"/>
  </r>
  <r>
    <n v="14"/>
    <x v="14"/>
    <x v="1"/>
    <n v="0"/>
    <x v="2"/>
    <n v="3"/>
    <x v="1"/>
  </r>
  <r>
    <n v="15"/>
    <x v="15"/>
    <x v="1"/>
    <n v="0"/>
    <x v="2"/>
    <n v="3"/>
    <x v="1"/>
  </r>
  <r>
    <n v="16"/>
    <x v="16"/>
    <x v="1"/>
    <n v="0"/>
    <x v="2"/>
    <n v="3"/>
    <x v="1"/>
  </r>
  <r>
    <n v="17"/>
    <x v="17"/>
    <x v="1"/>
    <n v="0"/>
    <x v="2"/>
    <n v="3"/>
    <x v="1"/>
  </r>
  <r>
    <n v="18"/>
    <x v="18"/>
    <x v="1"/>
    <n v="0"/>
    <x v="2"/>
    <n v="3"/>
    <x v="1"/>
  </r>
  <r>
    <n v="19"/>
    <x v="19"/>
    <x v="1"/>
    <n v="0"/>
    <x v="2"/>
    <n v="3"/>
    <x v="1"/>
  </r>
  <r>
    <n v="20"/>
    <x v="20"/>
    <x v="1"/>
    <n v="0"/>
    <x v="2"/>
    <n v="3"/>
    <x v="1"/>
  </r>
  <r>
    <n v="21"/>
    <x v="21"/>
    <x v="1"/>
    <n v="0"/>
    <x v="2"/>
    <n v="3"/>
    <x v="1"/>
  </r>
  <r>
    <n v="22"/>
    <x v="22"/>
    <x v="1"/>
    <n v="0"/>
    <x v="2"/>
    <n v="3"/>
    <x v="1"/>
  </r>
  <r>
    <n v="23"/>
    <x v="23"/>
    <x v="1"/>
    <n v="0"/>
    <x v="2"/>
    <n v="3"/>
    <x v="1"/>
  </r>
  <r>
    <n v="0"/>
    <x v="0"/>
    <x v="1"/>
    <n v="0"/>
    <x v="3"/>
    <n v="4"/>
    <x v="1"/>
  </r>
  <r>
    <n v="1"/>
    <x v="1"/>
    <x v="1"/>
    <n v="0"/>
    <x v="3"/>
    <n v="4"/>
    <x v="1"/>
  </r>
  <r>
    <n v="2"/>
    <x v="2"/>
    <x v="1"/>
    <n v="0"/>
    <x v="3"/>
    <n v="4"/>
    <x v="1"/>
  </r>
  <r>
    <n v="3"/>
    <x v="3"/>
    <x v="1"/>
    <n v="0"/>
    <x v="3"/>
    <n v="4"/>
    <x v="1"/>
  </r>
  <r>
    <n v="4"/>
    <x v="4"/>
    <x v="1"/>
    <n v="0"/>
    <x v="3"/>
    <n v="4"/>
    <x v="1"/>
  </r>
  <r>
    <n v="5"/>
    <x v="5"/>
    <x v="1"/>
    <n v="0"/>
    <x v="3"/>
    <n v="4"/>
    <x v="1"/>
  </r>
  <r>
    <n v="6"/>
    <x v="6"/>
    <x v="1"/>
    <n v="0"/>
    <x v="3"/>
    <n v="4"/>
    <x v="1"/>
  </r>
  <r>
    <n v="7"/>
    <x v="7"/>
    <x v="1"/>
    <n v="0"/>
    <x v="3"/>
    <n v="4"/>
    <x v="1"/>
  </r>
  <r>
    <n v="8"/>
    <x v="8"/>
    <x v="1"/>
    <n v="0"/>
    <x v="3"/>
    <n v="4"/>
    <x v="1"/>
  </r>
  <r>
    <n v="9"/>
    <x v="9"/>
    <x v="1"/>
    <n v="0"/>
    <x v="3"/>
    <n v="4"/>
    <x v="1"/>
  </r>
  <r>
    <n v="10"/>
    <x v="10"/>
    <x v="1"/>
    <n v="0"/>
    <x v="3"/>
    <n v="4"/>
    <x v="1"/>
  </r>
  <r>
    <n v="11"/>
    <x v="11"/>
    <x v="1"/>
    <n v="0"/>
    <x v="3"/>
    <n v="4"/>
    <x v="1"/>
  </r>
  <r>
    <n v="12"/>
    <x v="12"/>
    <x v="1"/>
    <n v="0"/>
    <x v="3"/>
    <n v="4"/>
    <x v="1"/>
  </r>
  <r>
    <n v="13"/>
    <x v="13"/>
    <x v="1"/>
    <n v="0"/>
    <x v="3"/>
    <n v="4"/>
    <x v="1"/>
  </r>
  <r>
    <n v="14"/>
    <x v="14"/>
    <x v="1"/>
    <n v="0"/>
    <x v="3"/>
    <n v="4"/>
    <x v="1"/>
  </r>
  <r>
    <n v="15"/>
    <x v="15"/>
    <x v="1"/>
    <n v="0"/>
    <x v="3"/>
    <n v="4"/>
    <x v="1"/>
  </r>
  <r>
    <n v="16"/>
    <x v="16"/>
    <x v="1"/>
    <n v="0"/>
    <x v="3"/>
    <n v="4"/>
    <x v="1"/>
  </r>
  <r>
    <n v="17"/>
    <x v="17"/>
    <x v="1"/>
    <n v="0"/>
    <x v="3"/>
    <n v="4"/>
    <x v="1"/>
  </r>
  <r>
    <n v="18"/>
    <x v="18"/>
    <x v="1"/>
    <n v="0"/>
    <x v="3"/>
    <n v="4"/>
    <x v="1"/>
  </r>
  <r>
    <n v="19"/>
    <x v="19"/>
    <x v="1"/>
    <n v="0"/>
    <x v="3"/>
    <n v="4"/>
    <x v="1"/>
  </r>
  <r>
    <n v="20"/>
    <x v="20"/>
    <x v="1"/>
    <n v="0"/>
    <x v="3"/>
    <n v="4"/>
    <x v="1"/>
  </r>
  <r>
    <n v="21"/>
    <x v="21"/>
    <x v="1"/>
    <n v="0"/>
    <x v="3"/>
    <n v="4"/>
    <x v="1"/>
  </r>
  <r>
    <n v="22"/>
    <x v="22"/>
    <x v="1"/>
    <n v="0"/>
    <x v="3"/>
    <n v="4"/>
    <x v="1"/>
  </r>
  <r>
    <n v="23"/>
    <x v="23"/>
    <x v="1"/>
    <n v="0"/>
    <x v="3"/>
    <n v="4"/>
    <x v="1"/>
  </r>
  <r>
    <n v="0"/>
    <x v="0"/>
    <x v="2"/>
    <n v="0"/>
    <x v="0"/>
    <n v="1"/>
    <x v="1"/>
  </r>
  <r>
    <n v="1"/>
    <x v="1"/>
    <x v="2"/>
    <n v="0"/>
    <x v="0"/>
    <n v="1"/>
    <x v="1"/>
  </r>
  <r>
    <n v="2"/>
    <x v="2"/>
    <x v="2"/>
    <n v="0"/>
    <x v="0"/>
    <n v="1"/>
    <x v="1"/>
  </r>
  <r>
    <n v="3"/>
    <x v="3"/>
    <x v="2"/>
    <n v="0"/>
    <x v="0"/>
    <n v="1"/>
    <x v="1"/>
  </r>
  <r>
    <n v="4"/>
    <x v="4"/>
    <x v="2"/>
    <n v="0"/>
    <x v="0"/>
    <n v="1"/>
    <x v="1"/>
  </r>
  <r>
    <n v="5"/>
    <x v="5"/>
    <x v="2"/>
    <n v="0"/>
    <x v="0"/>
    <n v="1"/>
    <x v="1"/>
  </r>
  <r>
    <n v="6"/>
    <x v="6"/>
    <x v="2"/>
    <n v="0"/>
    <x v="0"/>
    <n v="1"/>
    <x v="1"/>
  </r>
  <r>
    <n v="7"/>
    <x v="7"/>
    <x v="2"/>
    <n v="0"/>
    <x v="0"/>
    <n v="1"/>
    <x v="1"/>
  </r>
  <r>
    <n v="8"/>
    <x v="8"/>
    <x v="2"/>
    <n v="0"/>
    <x v="0"/>
    <n v="1"/>
    <x v="1"/>
  </r>
  <r>
    <n v="9"/>
    <x v="9"/>
    <x v="2"/>
    <n v="0"/>
    <x v="0"/>
    <n v="1"/>
    <x v="1"/>
  </r>
  <r>
    <n v="10"/>
    <x v="10"/>
    <x v="2"/>
    <n v="0"/>
    <x v="0"/>
    <n v="1"/>
    <x v="1"/>
  </r>
  <r>
    <n v="11"/>
    <x v="11"/>
    <x v="2"/>
    <n v="0"/>
    <x v="0"/>
    <n v="1"/>
    <x v="1"/>
  </r>
  <r>
    <n v="12"/>
    <x v="12"/>
    <x v="2"/>
    <n v="0"/>
    <x v="0"/>
    <n v="1"/>
    <x v="1"/>
  </r>
  <r>
    <n v="13"/>
    <x v="13"/>
    <x v="2"/>
    <n v="0"/>
    <x v="0"/>
    <n v="1"/>
    <x v="1"/>
  </r>
  <r>
    <n v="14"/>
    <x v="14"/>
    <x v="2"/>
    <n v="0"/>
    <x v="0"/>
    <n v="1"/>
    <x v="1"/>
  </r>
  <r>
    <n v="15"/>
    <x v="15"/>
    <x v="2"/>
    <n v="0"/>
    <x v="0"/>
    <n v="1"/>
    <x v="1"/>
  </r>
  <r>
    <n v="16"/>
    <x v="16"/>
    <x v="2"/>
    <n v="0"/>
    <x v="0"/>
    <n v="1"/>
    <x v="1"/>
  </r>
  <r>
    <n v="17"/>
    <x v="17"/>
    <x v="2"/>
    <n v="0"/>
    <x v="0"/>
    <n v="1"/>
    <x v="1"/>
  </r>
  <r>
    <n v="18"/>
    <x v="18"/>
    <x v="2"/>
    <n v="0"/>
    <x v="0"/>
    <n v="1"/>
    <x v="1"/>
  </r>
  <r>
    <n v="19"/>
    <x v="19"/>
    <x v="2"/>
    <n v="0"/>
    <x v="0"/>
    <n v="1"/>
    <x v="1"/>
  </r>
  <r>
    <n v="20"/>
    <x v="20"/>
    <x v="2"/>
    <n v="0"/>
    <x v="0"/>
    <n v="1"/>
    <x v="1"/>
  </r>
  <r>
    <n v="21"/>
    <x v="21"/>
    <x v="2"/>
    <n v="0"/>
    <x v="0"/>
    <n v="1"/>
    <x v="1"/>
  </r>
  <r>
    <n v="22"/>
    <x v="22"/>
    <x v="2"/>
    <n v="0"/>
    <x v="0"/>
    <n v="1"/>
    <x v="1"/>
  </r>
  <r>
    <n v="23"/>
    <x v="23"/>
    <x v="2"/>
    <n v="0"/>
    <x v="0"/>
    <n v="1"/>
    <x v="1"/>
  </r>
  <r>
    <n v="0"/>
    <x v="0"/>
    <x v="2"/>
    <n v="0"/>
    <x v="1"/>
    <n v="2"/>
    <x v="1"/>
  </r>
  <r>
    <n v="1"/>
    <x v="1"/>
    <x v="2"/>
    <n v="0"/>
    <x v="1"/>
    <n v="2"/>
    <x v="1"/>
  </r>
  <r>
    <n v="2"/>
    <x v="2"/>
    <x v="2"/>
    <n v="0"/>
    <x v="1"/>
    <n v="2"/>
    <x v="1"/>
  </r>
  <r>
    <n v="3"/>
    <x v="3"/>
    <x v="2"/>
    <n v="0"/>
    <x v="1"/>
    <n v="2"/>
    <x v="1"/>
  </r>
  <r>
    <n v="4"/>
    <x v="4"/>
    <x v="2"/>
    <n v="0"/>
    <x v="1"/>
    <n v="2"/>
    <x v="1"/>
  </r>
  <r>
    <n v="5"/>
    <x v="5"/>
    <x v="2"/>
    <n v="0"/>
    <x v="1"/>
    <n v="2"/>
    <x v="1"/>
  </r>
  <r>
    <n v="6"/>
    <x v="6"/>
    <x v="2"/>
    <n v="0"/>
    <x v="1"/>
    <n v="2"/>
    <x v="1"/>
  </r>
  <r>
    <n v="7"/>
    <x v="7"/>
    <x v="2"/>
    <n v="0"/>
    <x v="1"/>
    <n v="2"/>
    <x v="1"/>
  </r>
  <r>
    <n v="8"/>
    <x v="8"/>
    <x v="2"/>
    <n v="0"/>
    <x v="1"/>
    <n v="2"/>
    <x v="1"/>
  </r>
  <r>
    <n v="9"/>
    <x v="9"/>
    <x v="2"/>
    <n v="0"/>
    <x v="1"/>
    <n v="2"/>
    <x v="1"/>
  </r>
  <r>
    <n v="10"/>
    <x v="10"/>
    <x v="2"/>
    <n v="0"/>
    <x v="1"/>
    <n v="2"/>
    <x v="1"/>
  </r>
  <r>
    <n v="11"/>
    <x v="11"/>
    <x v="2"/>
    <n v="0"/>
    <x v="1"/>
    <n v="2"/>
    <x v="1"/>
  </r>
  <r>
    <n v="12"/>
    <x v="12"/>
    <x v="2"/>
    <n v="0"/>
    <x v="1"/>
    <n v="2"/>
    <x v="1"/>
  </r>
  <r>
    <n v="13"/>
    <x v="13"/>
    <x v="2"/>
    <n v="0"/>
    <x v="1"/>
    <n v="2"/>
    <x v="1"/>
  </r>
  <r>
    <n v="14"/>
    <x v="14"/>
    <x v="2"/>
    <n v="0"/>
    <x v="1"/>
    <n v="2"/>
    <x v="1"/>
  </r>
  <r>
    <n v="15"/>
    <x v="15"/>
    <x v="2"/>
    <n v="0"/>
    <x v="1"/>
    <n v="2"/>
    <x v="1"/>
  </r>
  <r>
    <n v="16"/>
    <x v="16"/>
    <x v="2"/>
    <n v="0"/>
    <x v="1"/>
    <n v="2"/>
    <x v="1"/>
  </r>
  <r>
    <n v="17"/>
    <x v="17"/>
    <x v="2"/>
    <n v="0"/>
    <x v="1"/>
    <n v="2"/>
    <x v="1"/>
  </r>
  <r>
    <n v="18"/>
    <x v="18"/>
    <x v="2"/>
    <n v="0"/>
    <x v="1"/>
    <n v="2"/>
    <x v="1"/>
  </r>
  <r>
    <n v="19"/>
    <x v="19"/>
    <x v="2"/>
    <n v="0"/>
    <x v="1"/>
    <n v="2"/>
    <x v="1"/>
  </r>
  <r>
    <n v="20"/>
    <x v="20"/>
    <x v="2"/>
    <n v="0"/>
    <x v="1"/>
    <n v="2"/>
    <x v="1"/>
  </r>
  <r>
    <n v="21"/>
    <x v="21"/>
    <x v="2"/>
    <n v="0"/>
    <x v="1"/>
    <n v="2"/>
    <x v="1"/>
  </r>
  <r>
    <n v="22"/>
    <x v="22"/>
    <x v="2"/>
    <n v="0"/>
    <x v="1"/>
    <n v="2"/>
    <x v="1"/>
  </r>
  <r>
    <n v="23"/>
    <x v="23"/>
    <x v="2"/>
    <n v="0"/>
    <x v="1"/>
    <n v="2"/>
    <x v="1"/>
  </r>
  <r>
    <n v="0"/>
    <x v="0"/>
    <x v="2"/>
    <n v="0"/>
    <x v="2"/>
    <n v="3"/>
    <x v="1"/>
  </r>
  <r>
    <n v="1"/>
    <x v="1"/>
    <x v="2"/>
    <n v="0"/>
    <x v="2"/>
    <n v="3"/>
    <x v="1"/>
  </r>
  <r>
    <n v="2"/>
    <x v="2"/>
    <x v="2"/>
    <n v="0"/>
    <x v="2"/>
    <n v="3"/>
    <x v="1"/>
  </r>
  <r>
    <n v="3"/>
    <x v="3"/>
    <x v="2"/>
    <n v="0"/>
    <x v="2"/>
    <n v="3"/>
    <x v="1"/>
  </r>
  <r>
    <n v="4"/>
    <x v="4"/>
    <x v="2"/>
    <n v="0"/>
    <x v="2"/>
    <n v="3"/>
    <x v="1"/>
  </r>
  <r>
    <n v="5"/>
    <x v="5"/>
    <x v="2"/>
    <n v="0"/>
    <x v="2"/>
    <n v="3"/>
    <x v="1"/>
  </r>
  <r>
    <n v="6"/>
    <x v="6"/>
    <x v="2"/>
    <n v="0"/>
    <x v="2"/>
    <n v="3"/>
    <x v="1"/>
  </r>
  <r>
    <n v="7"/>
    <x v="7"/>
    <x v="2"/>
    <n v="0"/>
    <x v="2"/>
    <n v="3"/>
    <x v="1"/>
  </r>
  <r>
    <n v="8"/>
    <x v="8"/>
    <x v="2"/>
    <n v="0"/>
    <x v="2"/>
    <n v="3"/>
    <x v="1"/>
  </r>
  <r>
    <n v="9"/>
    <x v="9"/>
    <x v="2"/>
    <n v="0"/>
    <x v="2"/>
    <n v="3"/>
    <x v="1"/>
  </r>
  <r>
    <n v="10"/>
    <x v="10"/>
    <x v="2"/>
    <n v="0"/>
    <x v="2"/>
    <n v="3"/>
    <x v="1"/>
  </r>
  <r>
    <n v="11"/>
    <x v="11"/>
    <x v="2"/>
    <n v="0"/>
    <x v="2"/>
    <n v="3"/>
    <x v="1"/>
  </r>
  <r>
    <n v="12"/>
    <x v="12"/>
    <x v="2"/>
    <n v="0"/>
    <x v="2"/>
    <n v="3"/>
    <x v="1"/>
  </r>
  <r>
    <n v="13"/>
    <x v="13"/>
    <x v="2"/>
    <n v="0"/>
    <x v="2"/>
    <n v="3"/>
    <x v="1"/>
  </r>
  <r>
    <n v="14"/>
    <x v="14"/>
    <x v="2"/>
    <n v="0"/>
    <x v="2"/>
    <n v="3"/>
    <x v="1"/>
  </r>
  <r>
    <n v="15"/>
    <x v="15"/>
    <x v="2"/>
    <n v="0"/>
    <x v="2"/>
    <n v="3"/>
    <x v="1"/>
  </r>
  <r>
    <n v="16"/>
    <x v="16"/>
    <x v="2"/>
    <n v="0"/>
    <x v="2"/>
    <n v="3"/>
    <x v="1"/>
  </r>
  <r>
    <n v="17"/>
    <x v="17"/>
    <x v="2"/>
    <n v="0"/>
    <x v="2"/>
    <n v="3"/>
    <x v="1"/>
  </r>
  <r>
    <n v="18"/>
    <x v="18"/>
    <x v="2"/>
    <n v="0"/>
    <x v="2"/>
    <n v="3"/>
    <x v="1"/>
  </r>
  <r>
    <n v="19"/>
    <x v="19"/>
    <x v="2"/>
    <n v="0"/>
    <x v="2"/>
    <n v="3"/>
    <x v="1"/>
  </r>
  <r>
    <n v="20"/>
    <x v="20"/>
    <x v="2"/>
    <n v="0"/>
    <x v="2"/>
    <n v="3"/>
    <x v="1"/>
  </r>
  <r>
    <n v="21"/>
    <x v="21"/>
    <x v="2"/>
    <n v="0"/>
    <x v="2"/>
    <n v="3"/>
    <x v="1"/>
  </r>
  <r>
    <n v="22"/>
    <x v="22"/>
    <x v="2"/>
    <n v="0"/>
    <x v="2"/>
    <n v="3"/>
    <x v="1"/>
  </r>
  <r>
    <n v="23"/>
    <x v="23"/>
    <x v="2"/>
    <n v="0"/>
    <x v="2"/>
    <n v="3"/>
    <x v="1"/>
  </r>
  <r>
    <n v="0"/>
    <x v="0"/>
    <x v="2"/>
    <n v="0"/>
    <x v="3"/>
    <n v="4"/>
    <x v="1"/>
  </r>
  <r>
    <n v="1"/>
    <x v="1"/>
    <x v="2"/>
    <n v="0"/>
    <x v="3"/>
    <n v="4"/>
    <x v="1"/>
  </r>
  <r>
    <n v="2"/>
    <x v="2"/>
    <x v="2"/>
    <n v="0"/>
    <x v="3"/>
    <n v="4"/>
    <x v="1"/>
  </r>
  <r>
    <n v="3"/>
    <x v="3"/>
    <x v="2"/>
    <n v="0"/>
    <x v="3"/>
    <n v="4"/>
    <x v="1"/>
  </r>
  <r>
    <n v="4"/>
    <x v="4"/>
    <x v="2"/>
    <n v="0"/>
    <x v="3"/>
    <n v="4"/>
    <x v="1"/>
  </r>
  <r>
    <n v="5"/>
    <x v="5"/>
    <x v="2"/>
    <n v="0"/>
    <x v="3"/>
    <n v="4"/>
    <x v="1"/>
  </r>
  <r>
    <n v="6"/>
    <x v="6"/>
    <x v="2"/>
    <n v="0"/>
    <x v="3"/>
    <n v="4"/>
    <x v="1"/>
  </r>
  <r>
    <n v="7"/>
    <x v="7"/>
    <x v="2"/>
    <n v="0"/>
    <x v="3"/>
    <n v="4"/>
    <x v="1"/>
  </r>
  <r>
    <n v="8"/>
    <x v="8"/>
    <x v="2"/>
    <n v="0"/>
    <x v="3"/>
    <n v="4"/>
    <x v="1"/>
  </r>
  <r>
    <n v="9"/>
    <x v="9"/>
    <x v="2"/>
    <n v="0"/>
    <x v="3"/>
    <n v="4"/>
    <x v="1"/>
  </r>
  <r>
    <n v="10"/>
    <x v="10"/>
    <x v="2"/>
    <n v="0"/>
    <x v="3"/>
    <n v="4"/>
    <x v="1"/>
  </r>
  <r>
    <n v="11"/>
    <x v="11"/>
    <x v="2"/>
    <n v="0"/>
    <x v="3"/>
    <n v="4"/>
    <x v="1"/>
  </r>
  <r>
    <n v="12"/>
    <x v="12"/>
    <x v="2"/>
    <n v="0"/>
    <x v="3"/>
    <n v="4"/>
    <x v="1"/>
  </r>
  <r>
    <n v="13"/>
    <x v="13"/>
    <x v="2"/>
    <n v="0"/>
    <x v="3"/>
    <n v="4"/>
    <x v="1"/>
  </r>
  <r>
    <n v="14"/>
    <x v="14"/>
    <x v="2"/>
    <n v="0"/>
    <x v="3"/>
    <n v="4"/>
    <x v="1"/>
  </r>
  <r>
    <n v="15"/>
    <x v="15"/>
    <x v="2"/>
    <n v="0"/>
    <x v="3"/>
    <n v="4"/>
    <x v="1"/>
  </r>
  <r>
    <n v="16"/>
    <x v="16"/>
    <x v="2"/>
    <n v="0"/>
    <x v="3"/>
    <n v="4"/>
    <x v="1"/>
  </r>
  <r>
    <n v="17"/>
    <x v="17"/>
    <x v="2"/>
    <n v="0"/>
    <x v="3"/>
    <n v="4"/>
    <x v="1"/>
  </r>
  <r>
    <n v="18"/>
    <x v="18"/>
    <x v="2"/>
    <n v="0"/>
    <x v="3"/>
    <n v="4"/>
    <x v="1"/>
  </r>
  <r>
    <n v="19"/>
    <x v="19"/>
    <x v="2"/>
    <n v="0"/>
    <x v="3"/>
    <n v="4"/>
    <x v="1"/>
  </r>
  <r>
    <n v="20"/>
    <x v="20"/>
    <x v="2"/>
    <n v="0"/>
    <x v="3"/>
    <n v="4"/>
    <x v="1"/>
  </r>
  <r>
    <n v="21"/>
    <x v="21"/>
    <x v="2"/>
    <n v="0"/>
    <x v="3"/>
    <n v="4"/>
    <x v="1"/>
  </r>
  <r>
    <n v="22"/>
    <x v="22"/>
    <x v="2"/>
    <n v="0"/>
    <x v="3"/>
    <n v="4"/>
    <x v="1"/>
  </r>
  <r>
    <n v="23"/>
    <x v="23"/>
    <x v="2"/>
    <n v="0"/>
    <x v="3"/>
    <n v="4"/>
    <x v="1"/>
  </r>
  <r>
    <n v="0"/>
    <x v="0"/>
    <x v="3"/>
    <n v="0"/>
    <x v="0"/>
    <n v="1"/>
    <x v="1"/>
  </r>
  <r>
    <n v="1"/>
    <x v="1"/>
    <x v="3"/>
    <n v="0"/>
    <x v="0"/>
    <n v="1"/>
    <x v="1"/>
  </r>
  <r>
    <n v="2"/>
    <x v="2"/>
    <x v="3"/>
    <n v="0"/>
    <x v="0"/>
    <n v="1"/>
    <x v="1"/>
  </r>
  <r>
    <n v="3"/>
    <x v="3"/>
    <x v="3"/>
    <n v="0"/>
    <x v="0"/>
    <n v="1"/>
    <x v="1"/>
  </r>
  <r>
    <n v="4"/>
    <x v="4"/>
    <x v="3"/>
    <n v="0"/>
    <x v="0"/>
    <n v="1"/>
    <x v="1"/>
  </r>
  <r>
    <n v="5"/>
    <x v="5"/>
    <x v="3"/>
    <n v="0"/>
    <x v="0"/>
    <n v="1"/>
    <x v="1"/>
  </r>
  <r>
    <n v="6"/>
    <x v="6"/>
    <x v="3"/>
    <n v="0"/>
    <x v="0"/>
    <n v="1"/>
    <x v="1"/>
  </r>
  <r>
    <n v="7"/>
    <x v="7"/>
    <x v="3"/>
    <n v="0"/>
    <x v="0"/>
    <n v="1"/>
    <x v="1"/>
  </r>
  <r>
    <n v="8"/>
    <x v="8"/>
    <x v="3"/>
    <n v="0"/>
    <x v="0"/>
    <n v="1"/>
    <x v="1"/>
  </r>
  <r>
    <n v="9"/>
    <x v="9"/>
    <x v="3"/>
    <n v="0"/>
    <x v="0"/>
    <n v="1"/>
    <x v="1"/>
  </r>
  <r>
    <n v="10"/>
    <x v="10"/>
    <x v="3"/>
    <n v="0"/>
    <x v="0"/>
    <n v="1"/>
    <x v="1"/>
  </r>
  <r>
    <n v="11"/>
    <x v="11"/>
    <x v="3"/>
    <n v="0"/>
    <x v="0"/>
    <n v="1"/>
    <x v="1"/>
  </r>
  <r>
    <n v="12"/>
    <x v="12"/>
    <x v="3"/>
    <n v="0"/>
    <x v="0"/>
    <n v="1"/>
    <x v="1"/>
  </r>
  <r>
    <n v="13"/>
    <x v="13"/>
    <x v="3"/>
    <n v="0"/>
    <x v="0"/>
    <n v="1"/>
    <x v="1"/>
  </r>
  <r>
    <n v="14"/>
    <x v="14"/>
    <x v="3"/>
    <n v="0"/>
    <x v="0"/>
    <n v="1"/>
    <x v="1"/>
  </r>
  <r>
    <n v="15"/>
    <x v="15"/>
    <x v="3"/>
    <n v="0"/>
    <x v="0"/>
    <n v="1"/>
    <x v="1"/>
  </r>
  <r>
    <n v="16"/>
    <x v="16"/>
    <x v="3"/>
    <n v="0"/>
    <x v="0"/>
    <n v="1"/>
    <x v="1"/>
  </r>
  <r>
    <n v="17"/>
    <x v="17"/>
    <x v="3"/>
    <n v="0"/>
    <x v="0"/>
    <n v="1"/>
    <x v="1"/>
  </r>
  <r>
    <n v="18"/>
    <x v="18"/>
    <x v="3"/>
    <n v="0"/>
    <x v="0"/>
    <n v="1"/>
    <x v="1"/>
  </r>
  <r>
    <n v="19"/>
    <x v="19"/>
    <x v="3"/>
    <n v="0"/>
    <x v="0"/>
    <n v="1"/>
    <x v="1"/>
  </r>
  <r>
    <n v="20"/>
    <x v="20"/>
    <x v="3"/>
    <n v="0"/>
    <x v="0"/>
    <n v="1"/>
    <x v="1"/>
  </r>
  <r>
    <n v="21"/>
    <x v="21"/>
    <x v="3"/>
    <n v="0"/>
    <x v="0"/>
    <n v="1"/>
    <x v="1"/>
  </r>
  <r>
    <n v="22"/>
    <x v="22"/>
    <x v="3"/>
    <n v="0"/>
    <x v="0"/>
    <n v="1"/>
    <x v="1"/>
  </r>
  <r>
    <n v="23"/>
    <x v="23"/>
    <x v="3"/>
    <n v="0"/>
    <x v="0"/>
    <n v="1"/>
    <x v="1"/>
  </r>
  <r>
    <n v="0"/>
    <x v="0"/>
    <x v="3"/>
    <n v="0"/>
    <x v="1"/>
    <n v="2"/>
    <x v="1"/>
  </r>
  <r>
    <n v="1"/>
    <x v="1"/>
    <x v="3"/>
    <n v="0"/>
    <x v="1"/>
    <n v="2"/>
    <x v="1"/>
  </r>
  <r>
    <n v="2"/>
    <x v="2"/>
    <x v="3"/>
    <n v="0"/>
    <x v="1"/>
    <n v="2"/>
    <x v="1"/>
  </r>
  <r>
    <n v="3"/>
    <x v="3"/>
    <x v="3"/>
    <n v="0"/>
    <x v="1"/>
    <n v="2"/>
    <x v="1"/>
  </r>
  <r>
    <n v="4"/>
    <x v="4"/>
    <x v="3"/>
    <n v="0"/>
    <x v="1"/>
    <n v="2"/>
    <x v="1"/>
  </r>
  <r>
    <n v="5"/>
    <x v="5"/>
    <x v="3"/>
    <n v="0"/>
    <x v="1"/>
    <n v="2"/>
    <x v="1"/>
  </r>
  <r>
    <n v="6"/>
    <x v="6"/>
    <x v="3"/>
    <n v="0"/>
    <x v="1"/>
    <n v="2"/>
    <x v="1"/>
  </r>
  <r>
    <n v="7"/>
    <x v="7"/>
    <x v="3"/>
    <n v="0"/>
    <x v="1"/>
    <n v="2"/>
    <x v="1"/>
  </r>
  <r>
    <n v="8"/>
    <x v="8"/>
    <x v="3"/>
    <n v="0"/>
    <x v="1"/>
    <n v="2"/>
    <x v="1"/>
  </r>
  <r>
    <n v="9"/>
    <x v="9"/>
    <x v="3"/>
    <n v="0"/>
    <x v="1"/>
    <n v="2"/>
    <x v="1"/>
  </r>
  <r>
    <n v="10"/>
    <x v="10"/>
    <x v="3"/>
    <n v="0"/>
    <x v="1"/>
    <n v="2"/>
    <x v="1"/>
  </r>
  <r>
    <n v="11"/>
    <x v="11"/>
    <x v="3"/>
    <n v="0"/>
    <x v="1"/>
    <n v="2"/>
    <x v="1"/>
  </r>
  <r>
    <n v="12"/>
    <x v="12"/>
    <x v="3"/>
    <n v="0"/>
    <x v="1"/>
    <n v="2"/>
    <x v="1"/>
  </r>
  <r>
    <n v="13"/>
    <x v="13"/>
    <x v="3"/>
    <n v="0"/>
    <x v="1"/>
    <n v="2"/>
    <x v="1"/>
  </r>
  <r>
    <n v="14"/>
    <x v="14"/>
    <x v="3"/>
    <n v="0"/>
    <x v="1"/>
    <n v="2"/>
    <x v="1"/>
  </r>
  <r>
    <n v="15"/>
    <x v="15"/>
    <x v="3"/>
    <n v="0"/>
    <x v="1"/>
    <n v="2"/>
    <x v="1"/>
  </r>
  <r>
    <n v="16"/>
    <x v="16"/>
    <x v="3"/>
    <n v="0"/>
    <x v="1"/>
    <n v="2"/>
    <x v="1"/>
  </r>
  <r>
    <n v="17"/>
    <x v="17"/>
    <x v="3"/>
    <n v="0"/>
    <x v="1"/>
    <n v="2"/>
    <x v="1"/>
  </r>
  <r>
    <n v="18"/>
    <x v="18"/>
    <x v="3"/>
    <n v="0"/>
    <x v="1"/>
    <n v="2"/>
    <x v="1"/>
  </r>
  <r>
    <n v="19"/>
    <x v="19"/>
    <x v="3"/>
    <n v="0"/>
    <x v="1"/>
    <n v="2"/>
    <x v="1"/>
  </r>
  <r>
    <n v="20"/>
    <x v="20"/>
    <x v="3"/>
    <n v="0"/>
    <x v="1"/>
    <n v="2"/>
    <x v="1"/>
  </r>
  <r>
    <n v="21"/>
    <x v="21"/>
    <x v="3"/>
    <n v="0"/>
    <x v="1"/>
    <n v="2"/>
    <x v="1"/>
  </r>
  <r>
    <n v="22"/>
    <x v="22"/>
    <x v="3"/>
    <n v="0"/>
    <x v="1"/>
    <n v="2"/>
    <x v="1"/>
  </r>
  <r>
    <n v="23"/>
    <x v="23"/>
    <x v="3"/>
    <n v="0"/>
    <x v="1"/>
    <n v="2"/>
    <x v="1"/>
  </r>
  <r>
    <n v="0"/>
    <x v="0"/>
    <x v="3"/>
    <n v="0"/>
    <x v="2"/>
    <n v="3"/>
    <x v="1"/>
  </r>
  <r>
    <n v="1"/>
    <x v="1"/>
    <x v="3"/>
    <n v="0"/>
    <x v="2"/>
    <n v="3"/>
    <x v="1"/>
  </r>
  <r>
    <n v="2"/>
    <x v="2"/>
    <x v="3"/>
    <n v="0"/>
    <x v="2"/>
    <n v="3"/>
    <x v="1"/>
  </r>
  <r>
    <n v="3"/>
    <x v="3"/>
    <x v="3"/>
    <n v="0"/>
    <x v="2"/>
    <n v="3"/>
    <x v="1"/>
  </r>
  <r>
    <n v="4"/>
    <x v="4"/>
    <x v="3"/>
    <n v="0"/>
    <x v="2"/>
    <n v="3"/>
    <x v="1"/>
  </r>
  <r>
    <n v="5"/>
    <x v="5"/>
    <x v="3"/>
    <n v="0"/>
    <x v="2"/>
    <n v="3"/>
    <x v="1"/>
  </r>
  <r>
    <n v="6"/>
    <x v="6"/>
    <x v="3"/>
    <n v="0"/>
    <x v="2"/>
    <n v="3"/>
    <x v="1"/>
  </r>
  <r>
    <n v="7"/>
    <x v="7"/>
    <x v="3"/>
    <n v="0"/>
    <x v="2"/>
    <n v="3"/>
    <x v="1"/>
  </r>
  <r>
    <n v="8"/>
    <x v="8"/>
    <x v="3"/>
    <n v="0"/>
    <x v="2"/>
    <n v="3"/>
    <x v="1"/>
  </r>
  <r>
    <n v="9"/>
    <x v="9"/>
    <x v="3"/>
    <n v="0"/>
    <x v="2"/>
    <n v="3"/>
    <x v="1"/>
  </r>
  <r>
    <n v="10"/>
    <x v="10"/>
    <x v="3"/>
    <n v="0"/>
    <x v="2"/>
    <n v="3"/>
    <x v="1"/>
  </r>
  <r>
    <n v="11"/>
    <x v="11"/>
    <x v="3"/>
    <n v="0"/>
    <x v="2"/>
    <n v="3"/>
    <x v="1"/>
  </r>
  <r>
    <n v="12"/>
    <x v="12"/>
    <x v="3"/>
    <n v="0"/>
    <x v="2"/>
    <n v="3"/>
    <x v="1"/>
  </r>
  <r>
    <n v="13"/>
    <x v="13"/>
    <x v="3"/>
    <n v="0"/>
    <x v="2"/>
    <n v="3"/>
    <x v="1"/>
  </r>
  <r>
    <n v="14"/>
    <x v="14"/>
    <x v="3"/>
    <n v="0"/>
    <x v="2"/>
    <n v="3"/>
    <x v="1"/>
  </r>
  <r>
    <n v="15"/>
    <x v="15"/>
    <x v="3"/>
    <n v="0"/>
    <x v="2"/>
    <n v="3"/>
    <x v="1"/>
  </r>
  <r>
    <n v="16"/>
    <x v="16"/>
    <x v="3"/>
    <n v="0"/>
    <x v="2"/>
    <n v="3"/>
    <x v="1"/>
  </r>
  <r>
    <n v="17"/>
    <x v="17"/>
    <x v="3"/>
    <n v="0"/>
    <x v="2"/>
    <n v="3"/>
    <x v="1"/>
  </r>
  <r>
    <n v="18"/>
    <x v="18"/>
    <x v="3"/>
    <n v="0"/>
    <x v="2"/>
    <n v="3"/>
    <x v="1"/>
  </r>
  <r>
    <n v="19"/>
    <x v="19"/>
    <x v="3"/>
    <n v="0"/>
    <x v="2"/>
    <n v="3"/>
    <x v="1"/>
  </r>
  <r>
    <n v="20"/>
    <x v="20"/>
    <x v="3"/>
    <n v="0"/>
    <x v="2"/>
    <n v="3"/>
    <x v="1"/>
  </r>
  <r>
    <n v="21"/>
    <x v="21"/>
    <x v="3"/>
    <n v="0"/>
    <x v="2"/>
    <n v="3"/>
    <x v="1"/>
  </r>
  <r>
    <n v="22"/>
    <x v="22"/>
    <x v="3"/>
    <n v="0"/>
    <x v="2"/>
    <n v="3"/>
    <x v="1"/>
  </r>
  <r>
    <n v="23"/>
    <x v="23"/>
    <x v="3"/>
    <n v="0"/>
    <x v="2"/>
    <n v="3"/>
    <x v="1"/>
  </r>
  <r>
    <n v="0"/>
    <x v="0"/>
    <x v="3"/>
    <n v="0"/>
    <x v="3"/>
    <n v="4"/>
    <x v="1"/>
  </r>
  <r>
    <n v="1"/>
    <x v="1"/>
    <x v="3"/>
    <n v="0"/>
    <x v="3"/>
    <n v="4"/>
    <x v="1"/>
  </r>
  <r>
    <n v="2"/>
    <x v="2"/>
    <x v="3"/>
    <n v="0"/>
    <x v="3"/>
    <n v="4"/>
    <x v="1"/>
  </r>
  <r>
    <n v="3"/>
    <x v="3"/>
    <x v="3"/>
    <n v="0"/>
    <x v="3"/>
    <n v="4"/>
    <x v="1"/>
  </r>
  <r>
    <n v="4"/>
    <x v="4"/>
    <x v="3"/>
    <n v="0"/>
    <x v="3"/>
    <n v="4"/>
    <x v="1"/>
  </r>
  <r>
    <n v="5"/>
    <x v="5"/>
    <x v="3"/>
    <n v="0"/>
    <x v="3"/>
    <n v="4"/>
    <x v="1"/>
  </r>
  <r>
    <n v="6"/>
    <x v="6"/>
    <x v="3"/>
    <n v="0"/>
    <x v="3"/>
    <n v="4"/>
    <x v="1"/>
  </r>
  <r>
    <n v="7"/>
    <x v="7"/>
    <x v="3"/>
    <n v="0"/>
    <x v="3"/>
    <n v="4"/>
    <x v="1"/>
  </r>
  <r>
    <n v="8"/>
    <x v="8"/>
    <x v="3"/>
    <n v="0"/>
    <x v="3"/>
    <n v="4"/>
    <x v="1"/>
  </r>
  <r>
    <n v="9"/>
    <x v="9"/>
    <x v="3"/>
    <n v="0"/>
    <x v="3"/>
    <n v="4"/>
    <x v="1"/>
  </r>
  <r>
    <n v="10"/>
    <x v="10"/>
    <x v="3"/>
    <n v="0"/>
    <x v="3"/>
    <n v="4"/>
    <x v="1"/>
  </r>
  <r>
    <n v="11"/>
    <x v="11"/>
    <x v="3"/>
    <n v="0"/>
    <x v="3"/>
    <n v="4"/>
    <x v="1"/>
  </r>
  <r>
    <n v="12"/>
    <x v="12"/>
    <x v="3"/>
    <n v="0"/>
    <x v="3"/>
    <n v="4"/>
    <x v="1"/>
  </r>
  <r>
    <n v="13"/>
    <x v="13"/>
    <x v="3"/>
    <n v="0"/>
    <x v="3"/>
    <n v="4"/>
    <x v="1"/>
  </r>
  <r>
    <n v="14"/>
    <x v="14"/>
    <x v="3"/>
    <n v="0"/>
    <x v="3"/>
    <n v="4"/>
    <x v="1"/>
  </r>
  <r>
    <n v="15"/>
    <x v="15"/>
    <x v="3"/>
    <n v="0"/>
    <x v="3"/>
    <n v="4"/>
    <x v="1"/>
  </r>
  <r>
    <n v="16"/>
    <x v="16"/>
    <x v="3"/>
    <n v="0"/>
    <x v="3"/>
    <n v="4"/>
    <x v="1"/>
  </r>
  <r>
    <n v="17"/>
    <x v="17"/>
    <x v="3"/>
    <n v="0"/>
    <x v="3"/>
    <n v="4"/>
    <x v="1"/>
  </r>
  <r>
    <n v="18"/>
    <x v="18"/>
    <x v="3"/>
    <n v="0"/>
    <x v="3"/>
    <n v="4"/>
    <x v="1"/>
  </r>
  <r>
    <n v="19"/>
    <x v="19"/>
    <x v="3"/>
    <n v="0"/>
    <x v="3"/>
    <n v="4"/>
    <x v="1"/>
  </r>
  <r>
    <n v="20"/>
    <x v="20"/>
    <x v="3"/>
    <n v="0"/>
    <x v="3"/>
    <n v="4"/>
    <x v="1"/>
  </r>
  <r>
    <n v="21"/>
    <x v="21"/>
    <x v="3"/>
    <n v="0"/>
    <x v="3"/>
    <n v="4"/>
    <x v="1"/>
  </r>
  <r>
    <n v="22"/>
    <x v="22"/>
    <x v="3"/>
    <n v="0"/>
    <x v="3"/>
    <n v="4"/>
    <x v="1"/>
  </r>
  <r>
    <n v="23"/>
    <x v="23"/>
    <x v="3"/>
    <n v="0"/>
    <x v="3"/>
    <n v="4"/>
    <x v="1"/>
  </r>
  <r>
    <n v="0"/>
    <x v="0"/>
    <x v="4"/>
    <n v="0"/>
    <x v="0"/>
    <n v="1"/>
    <x v="1"/>
  </r>
  <r>
    <n v="1"/>
    <x v="1"/>
    <x v="4"/>
    <n v="0"/>
    <x v="0"/>
    <n v="1"/>
    <x v="1"/>
  </r>
  <r>
    <n v="2"/>
    <x v="2"/>
    <x v="4"/>
    <n v="0"/>
    <x v="0"/>
    <n v="1"/>
    <x v="1"/>
  </r>
  <r>
    <n v="3"/>
    <x v="3"/>
    <x v="4"/>
    <n v="0"/>
    <x v="0"/>
    <n v="1"/>
    <x v="1"/>
  </r>
  <r>
    <n v="4"/>
    <x v="4"/>
    <x v="4"/>
    <n v="0"/>
    <x v="0"/>
    <n v="1"/>
    <x v="1"/>
  </r>
  <r>
    <n v="5"/>
    <x v="5"/>
    <x v="4"/>
    <n v="0"/>
    <x v="0"/>
    <n v="1"/>
    <x v="1"/>
  </r>
  <r>
    <n v="6"/>
    <x v="6"/>
    <x v="4"/>
    <n v="0"/>
    <x v="0"/>
    <n v="1"/>
    <x v="1"/>
  </r>
  <r>
    <n v="7"/>
    <x v="7"/>
    <x v="4"/>
    <n v="0"/>
    <x v="0"/>
    <n v="1"/>
    <x v="1"/>
  </r>
  <r>
    <n v="8"/>
    <x v="8"/>
    <x v="4"/>
    <n v="0"/>
    <x v="0"/>
    <n v="1"/>
    <x v="1"/>
  </r>
  <r>
    <n v="9"/>
    <x v="9"/>
    <x v="4"/>
    <n v="0"/>
    <x v="0"/>
    <n v="1"/>
    <x v="1"/>
  </r>
  <r>
    <n v="10"/>
    <x v="10"/>
    <x v="4"/>
    <n v="0"/>
    <x v="0"/>
    <n v="1"/>
    <x v="1"/>
  </r>
  <r>
    <n v="11"/>
    <x v="11"/>
    <x v="4"/>
    <n v="0"/>
    <x v="0"/>
    <n v="1"/>
    <x v="1"/>
  </r>
  <r>
    <n v="12"/>
    <x v="12"/>
    <x v="4"/>
    <n v="0"/>
    <x v="0"/>
    <n v="1"/>
    <x v="1"/>
  </r>
  <r>
    <n v="13"/>
    <x v="13"/>
    <x v="4"/>
    <n v="0"/>
    <x v="0"/>
    <n v="1"/>
    <x v="1"/>
  </r>
  <r>
    <n v="14"/>
    <x v="14"/>
    <x v="4"/>
    <n v="0"/>
    <x v="0"/>
    <n v="1"/>
    <x v="1"/>
  </r>
  <r>
    <n v="15"/>
    <x v="15"/>
    <x v="4"/>
    <n v="0"/>
    <x v="0"/>
    <n v="1"/>
    <x v="1"/>
  </r>
  <r>
    <n v="16"/>
    <x v="16"/>
    <x v="4"/>
    <n v="0"/>
    <x v="0"/>
    <n v="1"/>
    <x v="1"/>
  </r>
  <r>
    <n v="17"/>
    <x v="17"/>
    <x v="4"/>
    <n v="0"/>
    <x v="0"/>
    <n v="1"/>
    <x v="1"/>
  </r>
  <r>
    <n v="18"/>
    <x v="18"/>
    <x v="4"/>
    <n v="0"/>
    <x v="0"/>
    <n v="1"/>
    <x v="1"/>
  </r>
  <r>
    <n v="19"/>
    <x v="19"/>
    <x v="4"/>
    <n v="0"/>
    <x v="0"/>
    <n v="1"/>
    <x v="1"/>
  </r>
  <r>
    <n v="20"/>
    <x v="20"/>
    <x v="4"/>
    <n v="0"/>
    <x v="0"/>
    <n v="1"/>
    <x v="1"/>
  </r>
  <r>
    <n v="21"/>
    <x v="21"/>
    <x v="4"/>
    <n v="0"/>
    <x v="0"/>
    <n v="1"/>
    <x v="1"/>
  </r>
  <r>
    <n v="22"/>
    <x v="22"/>
    <x v="4"/>
    <n v="0"/>
    <x v="0"/>
    <n v="1"/>
    <x v="1"/>
  </r>
  <r>
    <n v="23"/>
    <x v="23"/>
    <x v="4"/>
    <n v="0"/>
    <x v="0"/>
    <n v="1"/>
    <x v="1"/>
  </r>
  <r>
    <n v="0"/>
    <x v="0"/>
    <x v="4"/>
    <n v="0"/>
    <x v="1"/>
    <n v="2"/>
    <x v="1"/>
  </r>
  <r>
    <n v="1"/>
    <x v="1"/>
    <x v="4"/>
    <n v="0"/>
    <x v="1"/>
    <n v="2"/>
    <x v="1"/>
  </r>
  <r>
    <n v="2"/>
    <x v="2"/>
    <x v="4"/>
    <n v="0"/>
    <x v="1"/>
    <n v="2"/>
    <x v="1"/>
  </r>
  <r>
    <n v="3"/>
    <x v="3"/>
    <x v="4"/>
    <n v="0"/>
    <x v="1"/>
    <n v="2"/>
    <x v="1"/>
  </r>
  <r>
    <n v="4"/>
    <x v="4"/>
    <x v="4"/>
    <n v="0"/>
    <x v="1"/>
    <n v="2"/>
    <x v="1"/>
  </r>
  <r>
    <n v="5"/>
    <x v="5"/>
    <x v="4"/>
    <n v="0"/>
    <x v="1"/>
    <n v="2"/>
    <x v="1"/>
  </r>
  <r>
    <n v="6"/>
    <x v="6"/>
    <x v="4"/>
    <n v="0"/>
    <x v="1"/>
    <n v="2"/>
    <x v="1"/>
  </r>
  <r>
    <n v="7"/>
    <x v="7"/>
    <x v="4"/>
    <n v="0"/>
    <x v="1"/>
    <n v="2"/>
    <x v="1"/>
  </r>
  <r>
    <n v="8"/>
    <x v="8"/>
    <x v="4"/>
    <n v="0"/>
    <x v="1"/>
    <n v="2"/>
    <x v="1"/>
  </r>
  <r>
    <n v="9"/>
    <x v="9"/>
    <x v="4"/>
    <n v="0"/>
    <x v="1"/>
    <n v="2"/>
    <x v="1"/>
  </r>
  <r>
    <n v="10"/>
    <x v="10"/>
    <x v="4"/>
    <n v="0"/>
    <x v="1"/>
    <n v="2"/>
    <x v="1"/>
  </r>
  <r>
    <n v="11"/>
    <x v="11"/>
    <x v="4"/>
    <n v="0"/>
    <x v="1"/>
    <n v="2"/>
    <x v="1"/>
  </r>
  <r>
    <n v="12"/>
    <x v="12"/>
    <x v="4"/>
    <n v="0"/>
    <x v="1"/>
    <n v="2"/>
    <x v="1"/>
  </r>
  <r>
    <n v="13"/>
    <x v="13"/>
    <x v="4"/>
    <n v="0"/>
    <x v="1"/>
    <n v="2"/>
    <x v="1"/>
  </r>
  <r>
    <n v="14"/>
    <x v="14"/>
    <x v="4"/>
    <n v="0"/>
    <x v="1"/>
    <n v="2"/>
    <x v="1"/>
  </r>
  <r>
    <n v="15"/>
    <x v="15"/>
    <x v="4"/>
    <n v="0"/>
    <x v="1"/>
    <n v="2"/>
    <x v="1"/>
  </r>
  <r>
    <n v="16"/>
    <x v="16"/>
    <x v="4"/>
    <n v="0"/>
    <x v="1"/>
    <n v="2"/>
    <x v="1"/>
  </r>
  <r>
    <n v="17"/>
    <x v="17"/>
    <x v="4"/>
    <n v="0"/>
    <x v="1"/>
    <n v="2"/>
    <x v="1"/>
  </r>
  <r>
    <n v="18"/>
    <x v="18"/>
    <x v="4"/>
    <n v="0"/>
    <x v="1"/>
    <n v="2"/>
    <x v="1"/>
  </r>
  <r>
    <n v="19"/>
    <x v="19"/>
    <x v="4"/>
    <n v="0"/>
    <x v="1"/>
    <n v="2"/>
    <x v="1"/>
  </r>
  <r>
    <n v="20"/>
    <x v="20"/>
    <x v="4"/>
    <n v="0"/>
    <x v="1"/>
    <n v="2"/>
    <x v="1"/>
  </r>
  <r>
    <n v="21"/>
    <x v="21"/>
    <x v="4"/>
    <n v="0"/>
    <x v="1"/>
    <n v="2"/>
    <x v="1"/>
  </r>
  <r>
    <n v="22"/>
    <x v="22"/>
    <x v="4"/>
    <n v="0"/>
    <x v="1"/>
    <n v="2"/>
    <x v="1"/>
  </r>
  <r>
    <n v="23"/>
    <x v="23"/>
    <x v="4"/>
    <n v="0"/>
    <x v="1"/>
    <n v="2"/>
    <x v="1"/>
  </r>
  <r>
    <n v="0"/>
    <x v="0"/>
    <x v="4"/>
    <n v="0"/>
    <x v="2"/>
    <n v="3"/>
    <x v="1"/>
  </r>
  <r>
    <n v="1"/>
    <x v="1"/>
    <x v="4"/>
    <n v="0"/>
    <x v="2"/>
    <n v="3"/>
    <x v="1"/>
  </r>
  <r>
    <n v="2"/>
    <x v="2"/>
    <x v="4"/>
    <n v="0"/>
    <x v="2"/>
    <n v="3"/>
    <x v="1"/>
  </r>
  <r>
    <n v="3"/>
    <x v="3"/>
    <x v="4"/>
    <n v="0"/>
    <x v="2"/>
    <n v="3"/>
    <x v="1"/>
  </r>
  <r>
    <n v="4"/>
    <x v="4"/>
    <x v="4"/>
    <n v="0"/>
    <x v="2"/>
    <n v="3"/>
    <x v="1"/>
  </r>
  <r>
    <n v="5"/>
    <x v="5"/>
    <x v="4"/>
    <n v="0"/>
    <x v="2"/>
    <n v="3"/>
    <x v="1"/>
  </r>
  <r>
    <n v="6"/>
    <x v="6"/>
    <x v="4"/>
    <n v="0"/>
    <x v="2"/>
    <n v="3"/>
    <x v="1"/>
  </r>
  <r>
    <n v="7"/>
    <x v="7"/>
    <x v="4"/>
    <n v="0"/>
    <x v="2"/>
    <n v="3"/>
    <x v="1"/>
  </r>
  <r>
    <n v="8"/>
    <x v="8"/>
    <x v="4"/>
    <n v="0"/>
    <x v="2"/>
    <n v="3"/>
    <x v="1"/>
  </r>
  <r>
    <n v="9"/>
    <x v="9"/>
    <x v="4"/>
    <n v="0"/>
    <x v="2"/>
    <n v="3"/>
    <x v="1"/>
  </r>
  <r>
    <n v="10"/>
    <x v="10"/>
    <x v="4"/>
    <n v="0"/>
    <x v="2"/>
    <n v="3"/>
    <x v="1"/>
  </r>
  <r>
    <n v="11"/>
    <x v="11"/>
    <x v="4"/>
    <n v="0"/>
    <x v="2"/>
    <n v="3"/>
    <x v="1"/>
  </r>
  <r>
    <n v="12"/>
    <x v="12"/>
    <x v="4"/>
    <n v="0"/>
    <x v="2"/>
    <n v="3"/>
    <x v="1"/>
  </r>
  <r>
    <n v="13"/>
    <x v="13"/>
    <x v="4"/>
    <n v="0"/>
    <x v="2"/>
    <n v="3"/>
    <x v="1"/>
  </r>
  <r>
    <n v="14"/>
    <x v="14"/>
    <x v="4"/>
    <n v="0"/>
    <x v="2"/>
    <n v="3"/>
    <x v="1"/>
  </r>
  <r>
    <n v="15"/>
    <x v="15"/>
    <x v="4"/>
    <n v="0"/>
    <x v="2"/>
    <n v="3"/>
    <x v="1"/>
  </r>
  <r>
    <n v="16"/>
    <x v="16"/>
    <x v="4"/>
    <n v="0"/>
    <x v="2"/>
    <n v="3"/>
    <x v="1"/>
  </r>
  <r>
    <n v="17"/>
    <x v="17"/>
    <x v="4"/>
    <n v="0"/>
    <x v="2"/>
    <n v="3"/>
    <x v="1"/>
  </r>
  <r>
    <n v="18"/>
    <x v="18"/>
    <x v="4"/>
    <n v="0"/>
    <x v="2"/>
    <n v="3"/>
    <x v="1"/>
  </r>
  <r>
    <n v="19"/>
    <x v="19"/>
    <x v="4"/>
    <n v="0"/>
    <x v="2"/>
    <n v="3"/>
    <x v="1"/>
  </r>
  <r>
    <n v="20"/>
    <x v="20"/>
    <x v="4"/>
    <n v="0"/>
    <x v="2"/>
    <n v="3"/>
    <x v="1"/>
  </r>
  <r>
    <n v="21"/>
    <x v="21"/>
    <x v="4"/>
    <n v="0"/>
    <x v="2"/>
    <n v="3"/>
    <x v="1"/>
  </r>
  <r>
    <n v="22"/>
    <x v="22"/>
    <x v="4"/>
    <n v="0"/>
    <x v="2"/>
    <n v="3"/>
    <x v="1"/>
  </r>
  <r>
    <n v="23"/>
    <x v="23"/>
    <x v="4"/>
    <n v="0"/>
    <x v="2"/>
    <n v="3"/>
    <x v="1"/>
  </r>
  <r>
    <n v="0"/>
    <x v="0"/>
    <x v="4"/>
    <n v="0"/>
    <x v="3"/>
    <n v="4"/>
    <x v="1"/>
  </r>
  <r>
    <n v="1"/>
    <x v="1"/>
    <x v="4"/>
    <n v="0"/>
    <x v="3"/>
    <n v="4"/>
    <x v="1"/>
  </r>
  <r>
    <n v="2"/>
    <x v="2"/>
    <x v="4"/>
    <n v="0"/>
    <x v="3"/>
    <n v="4"/>
    <x v="1"/>
  </r>
  <r>
    <n v="3"/>
    <x v="3"/>
    <x v="4"/>
    <n v="0"/>
    <x v="3"/>
    <n v="4"/>
    <x v="1"/>
  </r>
  <r>
    <n v="4"/>
    <x v="4"/>
    <x v="4"/>
    <n v="0"/>
    <x v="3"/>
    <n v="4"/>
    <x v="1"/>
  </r>
  <r>
    <n v="5"/>
    <x v="5"/>
    <x v="4"/>
    <n v="0"/>
    <x v="3"/>
    <n v="4"/>
    <x v="1"/>
  </r>
  <r>
    <n v="6"/>
    <x v="6"/>
    <x v="4"/>
    <n v="0"/>
    <x v="3"/>
    <n v="4"/>
    <x v="1"/>
  </r>
  <r>
    <n v="7"/>
    <x v="7"/>
    <x v="4"/>
    <n v="0"/>
    <x v="3"/>
    <n v="4"/>
    <x v="1"/>
  </r>
  <r>
    <n v="8"/>
    <x v="8"/>
    <x v="4"/>
    <n v="0"/>
    <x v="3"/>
    <n v="4"/>
    <x v="1"/>
  </r>
  <r>
    <n v="9"/>
    <x v="9"/>
    <x v="4"/>
    <n v="0"/>
    <x v="3"/>
    <n v="4"/>
    <x v="1"/>
  </r>
  <r>
    <n v="10"/>
    <x v="10"/>
    <x v="4"/>
    <n v="0"/>
    <x v="3"/>
    <n v="4"/>
    <x v="1"/>
  </r>
  <r>
    <n v="11"/>
    <x v="11"/>
    <x v="4"/>
    <n v="0"/>
    <x v="3"/>
    <n v="4"/>
    <x v="1"/>
  </r>
  <r>
    <n v="12"/>
    <x v="12"/>
    <x v="4"/>
    <n v="0"/>
    <x v="3"/>
    <n v="4"/>
    <x v="1"/>
  </r>
  <r>
    <n v="13"/>
    <x v="13"/>
    <x v="4"/>
    <n v="0"/>
    <x v="3"/>
    <n v="4"/>
    <x v="1"/>
  </r>
  <r>
    <n v="14"/>
    <x v="14"/>
    <x v="4"/>
    <n v="0"/>
    <x v="3"/>
    <n v="4"/>
    <x v="1"/>
  </r>
  <r>
    <n v="15"/>
    <x v="15"/>
    <x v="4"/>
    <n v="0"/>
    <x v="3"/>
    <n v="4"/>
    <x v="1"/>
  </r>
  <r>
    <n v="16"/>
    <x v="16"/>
    <x v="4"/>
    <n v="0"/>
    <x v="3"/>
    <n v="4"/>
    <x v="1"/>
  </r>
  <r>
    <n v="17"/>
    <x v="17"/>
    <x v="4"/>
    <n v="0"/>
    <x v="3"/>
    <n v="4"/>
    <x v="1"/>
  </r>
  <r>
    <n v="18"/>
    <x v="18"/>
    <x v="4"/>
    <n v="0"/>
    <x v="3"/>
    <n v="4"/>
    <x v="1"/>
  </r>
  <r>
    <n v="19"/>
    <x v="19"/>
    <x v="4"/>
    <n v="0"/>
    <x v="3"/>
    <n v="4"/>
    <x v="1"/>
  </r>
  <r>
    <n v="20"/>
    <x v="20"/>
    <x v="4"/>
    <n v="0"/>
    <x v="3"/>
    <n v="4"/>
    <x v="1"/>
  </r>
  <r>
    <n v="21"/>
    <x v="21"/>
    <x v="4"/>
    <n v="0"/>
    <x v="3"/>
    <n v="4"/>
    <x v="1"/>
  </r>
  <r>
    <n v="22"/>
    <x v="22"/>
    <x v="4"/>
    <n v="0"/>
    <x v="3"/>
    <n v="4"/>
    <x v="1"/>
  </r>
  <r>
    <n v="23"/>
    <x v="23"/>
    <x v="4"/>
    <n v="0"/>
    <x v="3"/>
    <n v="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056742-065F-4BBA-A89F-AB1CE7D6F77C}" name="texto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4:N5" firstHeaderRow="0" firstDataRow="1" firstDataCol="0" rowPageCount="2" colPageCount="1"/>
  <pivotFields count="11">
    <pivotField showAll="0"/>
    <pivotField numFmtId="164" showAll="0"/>
    <pivotField showAll="0"/>
    <pivotField showAll="0"/>
    <pivotField axis="axisPage" multipleItemSelectionAllowed="1" showAll="0">
      <items count="7">
        <item h="1" x="0"/>
        <item h="1" x="1"/>
        <item h="1" x="4"/>
        <item x="2"/>
        <item h="1" x="3"/>
        <item h="1" x="5"/>
        <item t="default"/>
      </items>
    </pivotField>
    <pivotField dataField="1" showAll="0"/>
    <pivotField dataField="1" showAll="0"/>
    <pivotField dataField="1" showAll="0"/>
    <pivotField axis="axisPage" showAll="0">
      <items count="3">
        <item x="0"/>
        <item x="1"/>
        <item t="default"/>
      </items>
    </pivotField>
    <pivotField dataField="1" showAll="0"/>
    <pivotField dataField="1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2">
    <pageField fld="8" item="0" hier="-1"/>
    <pageField fld="4" hier="-1"/>
  </pageFields>
  <dataFields count="5">
    <dataField name="Média de Alimentador index" fld="6" subtotal="average" baseField="0" baseItem="1"/>
    <dataField name="Média de Potência FV (kW)" fld="5" subtotal="average" baseField="0" baseItem="1"/>
    <dataField name="Média de Cenário index" fld="7" subtotal="average" baseField="0" baseItem="1"/>
    <dataField name="Média de Rede primária" fld="9" subtotal="average" baseField="0" baseItem="3"/>
    <dataField name="Média de Rede Secundária" fld="10" subtotal="average" baseField="0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730C6C-33F7-4534-A934-C6D718EB88FC}" name="Perdas (kW)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3:E28" firstHeaderRow="1" firstDataRow="1" firstDataCol="1"/>
  <pivotFields count="11"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showAll="0"/>
    <pivotField showAll="0">
      <items count="7">
        <item h="1" x="0"/>
        <item h="1" x="1"/>
        <item x="2"/>
        <item h="1" x="3"/>
        <item h="1" x="5"/>
        <item h="1" x="4"/>
        <item t="default"/>
      </items>
    </pivotField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oma de Perdas (kW)" fld="2" baseField="0" baseItem="0"/>
  </dataFields>
  <formats count="3">
    <format dxfId="11">
      <pivotArea field="1" type="button" dataOnly="0" labelOnly="1" outline="0" axis="axisRow" fieldPosition="0"/>
    </format>
    <format dxfId="10">
      <pivotArea dataOnly="0" labelOnly="1" fieldPosition="0">
        <references count="1">
          <reference field="1" count="0"/>
        </references>
      </pivotArea>
    </format>
    <format dxfId="9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C45689-5028-4678-8202-A6EC72513754}" name="Potência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3:B28" firstHeaderRow="1" firstDataRow="1" firstDataCol="1"/>
  <pivotFields count="11">
    <pivotField showAll="0"/>
    <pivotField axis="axisRow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showAll="0"/>
    <pivotField dataField="1" showAll="0"/>
    <pivotField showAll="0">
      <items count="7">
        <item h="1" x="0"/>
        <item h="1" x="1"/>
        <item x="2"/>
        <item h="1" x="3"/>
        <item h="1" x="5"/>
        <item h="1" x="4"/>
        <item t="default"/>
      </items>
    </pivotField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dataFields count="1">
    <dataField name="Soma de Potência (kW)" fld="3" baseField="0" baseItem="0"/>
  </dataFields>
  <formats count="2">
    <format dxfId="13">
      <pivotArea dataOnly="0" labelOnly="1" fieldPosition="0">
        <references count="1">
          <reference field="1" count="0"/>
        </references>
      </pivotArea>
    </format>
    <format dxfId="12">
      <pivotArea collapsedLevelsAreSubtotals="1" fieldPosition="0">
        <references count="1">
          <reference field="1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94D88F-2AD6-4D1B-8AE3-45DAB09DA49B}" name="Tabela dinâmica3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34:F59" firstHeaderRow="0" firstDataRow="1" firstDataCol="1"/>
  <pivotFields count="11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dataField="1" showAll="0"/>
    <pivotField dataField="1" showAll="0"/>
    <pivotField showAll="0">
      <items count="7">
        <item h="1" x="0"/>
        <item h="1" x="1"/>
        <item h="1" x="2"/>
        <item h="1" x="3"/>
        <item h="1" x="5"/>
        <item x="4"/>
        <item t="default"/>
      </items>
    </pivotField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Potência (kW)" fld="3" baseField="0" baseItem="0"/>
    <dataField name="Soma de Perdas (kW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98472B-CA61-47ED-B2E6-FF5A9D55ECCD}" name="redução perdas" cacheId="1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4:Q16" firstHeaderRow="1" firstDataRow="2" firstDataCol="1"/>
  <pivotFields count="11">
    <pivotField showAll="0"/>
    <pivotField numFmtId="164" showAll="0"/>
    <pivotField dataField="1" showAll="0"/>
    <pivotField showAll="0"/>
    <pivotField axis="axisCol" showAll="0">
      <items count="7">
        <item x="0"/>
        <item x="1"/>
        <item x="2"/>
        <item x="4"/>
        <item x="3"/>
        <item x="5"/>
        <item t="default"/>
      </items>
    </pivotField>
    <pivotField showAll="0"/>
    <pivotField showAll="0"/>
    <pivotField showAll="0"/>
    <pivotField showAll="0">
      <items count="3">
        <item x="0"/>
        <item h="1" x="1"/>
        <item t="default"/>
      </items>
    </pivotField>
    <pivotField showAll="0"/>
    <pivotField showAll="0"/>
  </pivotFields>
  <rowItems count="1">
    <i/>
  </rowItems>
  <colFields count="1">
    <field x="4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a de Perdas (kW)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076F0C-ACE2-42BD-817A-BD395ACFB97C}" name="Cenário 1 - 13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3:P28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m="1" x="5"/>
        <item x="3"/>
        <item x="4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x="0"/>
        <item h="1"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0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5DCA79-1920-4F76-B1E2-27F0C0D06557}" name="Cenário 4 - 13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3:M28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m="1" x="5"/>
        <item x="3"/>
        <item x="4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x="0"/>
        <item h="1"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4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AFB83-9934-4803-8B9A-2D1FC8097C7C}" name="Cenário 3 - 13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32:P57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m="1" x="5"/>
        <item x="3"/>
        <item x="4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x="0"/>
        <item h="1"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2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FBAFCA-70D0-4F40-A610-119C149055BE}" name="Cenário 2 - 3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91:M116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x="3"/>
        <item x="4"/>
        <item m="1" x="5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h="1" x="0"/>
        <item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1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AC444-3860-4FE7-AAEC-EA1E23544BAB}" name="Cenário 4 - 3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62:M87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x="3"/>
        <item x="4"/>
        <item m="1" x="5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h="1" x="0"/>
        <item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3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EFF2FA-048F-4ECF-8CE4-682F1548D29C}" name="Cenário 2 - 13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L32:M57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m="1" x="5"/>
        <item x="3"/>
        <item x="4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x="0"/>
        <item h="1"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1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77A2FA-D4FD-40BD-9E9B-B8103D317110}" name="Tabela dinâmica7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3:R4" firstHeaderRow="1" firstDataRow="1" firstDataCol="0"/>
  <pivotFields count="7">
    <pivotField showAll="0"/>
    <pivotField numFmtId="164" showAll="0"/>
    <pivotField showAll="0"/>
    <pivotField showAll="0"/>
    <pivotField showAll="0">
      <items count="5">
        <item h="1" x="3"/>
        <item h="1" x="2"/>
        <item h="1" x="0"/>
        <item x="1"/>
        <item t="default"/>
      </items>
    </pivotField>
    <pivotField dataField="1" showAll="0"/>
    <pivotField showAll="0">
      <items count="3">
        <item x="0"/>
        <item h="1" x="1"/>
        <item t="default"/>
      </items>
    </pivotField>
  </pivotFields>
  <rowItems count="1">
    <i/>
  </rowItems>
  <colItems count="1">
    <i/>
  </colItems>
  <dataFields count="1">
    <dataField name="Média de Index Variável" fld="5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7D2A9-6D73-43F2-BCF9-3440478A362D}" name="CEnário 5 - 3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89:S114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x="3"/>
        <item x="4"/>
        <item m="1" x="5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h="1" x="0"/>
        <item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4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82CE7F-EC9C-4FEF-B777-C9A9828DA7C3}" name="Cenário 3 - 3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91:P116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x="3"/>
        <item x="4"/>
        <item m="1" x="5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h="1" x="0"/>
        <item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2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7621F9-AA01-4E3B-8A7B-50E7FC5960F1}" name="Cenário 1 - 34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62:P87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x="3"/>
        <item x="4"/>
        <item m="1" x="5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h="1" x="0"/>
        <item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0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4DC66-B08C-43BB-9579-67E0C941CE0C}" name="Cenário 5 - 13" cacheId="2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R30:S55" firstHeaderRow="1" firstDataRow="1" firstDataCol="1" rowPageCount="1" colPageCount="1"/>
  <pivotFields count="7">
    <pivotField showAll="0"/>
    <pivotField axis="axisRow" numFmtId="164" showAl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7">
        <item x="0"/>
        <item x="1"/>
        <item x="2"/>
        <item x="3"/>
        <item m="1" x="5"/>
        <item x="4"/>
        <item t="default"/>
      </items>
    </pivotField>
    <pivotField dataField="1" showAll="0"/>
    <pivotField showAll="0">
      <items count="5">
        <item h="1" x="3"/>
        <item h="1" x="2"/>
        <item h="1" x="0"/>
        <item x="1"/>
        <item t="default"/>
      </items>
    </pivotField>
    <pivotField showAll="0"/>
    <pivotField showAll="0">
      <items count="3">
        <item x="0"/>
        <item h="1" x="1"/>
        <item t="default"/>
      </items>
    </pivotField>
  </pivotFields>
  <rowFields count="1">
    <field x="1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Items count="1">
    <i/>
  </colItems>
  <pageFields count="1">
    <pageField fld="2" item="5" hier="-1"/>
  </pageFields>
  <dataFields count="1">
    <dataField name="Soma de Dados FV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enário" xr10:uid="{77A773B4-AEB9-4596-808E-CBFA22AC0C78}" sourceName="Cenário">
  <pivotTables>
    <pivotTable tabId="10" name="Potência"/>
    <pivotTable tabId="10" name="Perdas (kW)"/>
    <pivotTable tabId="10" name="texto"/>
  </pivotTables>
  <data>
    <tabular pivotCacheId="903564073" sortOrder="descending">
      <items count="6">
        <i x="4"/>
        <i x="5"/>
        <i x="3"/>
        <i x="2" s="1"/>
        <i x="1"/>
        <i x="0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limentador" xr10:uid="{A8EDC9EF-407F-4404-8446-EB400A5391DA}" sourceName="Alimentador">
  <pivotTables>
    <pivotTable tabId="10" name="Potência"/>
    <pivotTable tabId="10" name="Perdas (kW)"/>
    <pivotTable tabId="10" name="texto"/>
    <pivotTable tabId="10" name="redução perdas"/>
    <pivotTable tabId="10" name="Tabela dinâmica3"/>
  </pivotTables>
  <data>
    <tabular pivotCacheId="903564073">
      <items count="2">
        <i x="0" s="1"/>
        <i x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enário2" xr10:uid="{A8CAFD68-5AF5-4E5F-B555-7F0D389F68C2}" sourceName="Cenário">
  <pivotTables>
    <pivotTable tabId="10" name="Tabela dinâmica3"/>
  </pivotTables>
  <data>
    <tabular pivotCacheId="903564073">
      <items count="6">
        <i x="0"/>
        <i x="1"/>
        <i x="2"/>
        <i x="3"/>
        <i x="5"/>
        <i x="4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Variável" xr10:uid="{8CFEB509-577C-4DCE-9200-B2BB6EE3C6E5}" sourceName="Variável">
  <pivotTables>
    <pivotTable tabId="17" name="Cenário 4 - 13"/>
    <pivotTable tabId="17" name="Cenário 1 - 13"/>
    <pivotTable tabId="17" name="Cenário 2 - 13"/>
    <pivotTable tabId="17" name="Cenário 3 - 13"/>
    <pivotTable tabId="17" name="Tabela dinâmica7"/>
    <pivotTable tabId="17" name="Cenário 5 - 13"/>
    <pivotTable tabId="17" name="Cenário 1 - 34"/>
    <pivotTable tabId="17" name="Cenário 2 - 34"/>
    <pivotTable tabId="17" name="Cenário 3 - 34"/>
    <pivotTable tabId="17" name="Cenário 4 - 34"/>
    <pivotTable tabId="17" name="CEnário 5 - 34"/>
  </pivotTables>
  <data>
    <tabular pivotCacheId="845057680">
      <items count="4">
        <i x="3"/>
        <i x="2"/>
        <i x="0"/>
        <i x="1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limentador1" xr10:uid="{A543988C-DDAF-4CBC-8C9F-3A94732CEB98}" sourceName="Alimentador">
  <pivotTables>
    <pivotTable tabId="17" name="Cenário 4 - 13"/>
    <pivotTable tabId="17" name="Cenário 5 - 13"/>
    <pivotTable tabId="17" name="Cenário 1 - 13"/>
    <pivotTable tabId="17" name="Cenário 2 - 13"/>
    <pivotTable tabId="17" name="Cenário 3 - 13"/>
    <pivotTable tabId="17" name="Tabela dinâmica7"/>
  </pivotTables>
  <data>
    <tabular pivotCacheId="845057680">
      <items count="2">
        <i x="0" s="1"/>
        <i x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limentador2" xr10:uid="{9CC9D871-07E4-4D03-856C-4199D1C542D3}" sourceName="Alimentador">
  <pivotTables>
    <pivotTable tabId="17" name="Cenário 4 - 34"/>
    <pivotTable tabId="17" name="Cenário 1 - 34"/>
    <pivotTable tabId="17" name="Cenário 2 - 34"/>
    <pivotTable tabId="17" name="Cenário 3 - 34"/>
    <pivotTable tabId="17" name="CEnário 5 - 34"/>
  </pivotTables>
  <data>
    <tabular pivotCacheId="845057680">
      <items count="2">
        <i x="0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enário 1" xr10:uid="{DCF541D3-7463-454C-9A26-26402A684F56}" cache="SegmentaçãodeDados_Cenário" caption="Cenário" showCaption="0" style="dash dss" rowHeight="234950"/>
  <slicer name="Alimentador 1" xr10:uid="{8DD02D9A-B634-42B8-8D9B-92CE8967801F}" cache="SegmentaçãodeDados_Alimentador" caption="Alimentador" showCaption="0" style="dash dss" rowHeight="234950"/>
  <slicer name="Variável" xr10:uid="{F507E5DB-F94C-4384-9875-C9351805FF76}" cache="SegmentaçãodeDados_Variável" caption="Variável" columnCount="2" showCaption="0" style="Vermelh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enário" xr10:uid="{EF2BD7CF-E7BC-411F-9A1C-72C3A0A7D2ED}" cache="SegmentaçãodeDados_Cenário2" caption="Cenári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limentador" xr10:uid="{614A09F4-0C4F-4A60-A65C-4B6D20F73C10}" cache="SegmentaçãodeDados_Alimentador1" caption="Alimentador" rowHeight="234950"/>
  <slicer name="Alimentador 2" xr10:uid="{7CFD4239-F818-42B1-8762-D5F8E9183AC5}" cache="SegmentaçãodeDados_Alimentador2" caption="Alimentador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69B866-3507-4676-96C9-21F53DDCBC00}" name="Dados" displayName="Dados" ref="A1:K289" totalsRowShown="0" headerRowDxfId="26" dataDxfId="25">
  <autoFilter ref="A1:K289" xr:uid="{0E69B866-3507-4676-96C9-21F53DDCBC00}"/>
  <sortState xmlns:xlrd2="http://schemas.microsoft.com/office/spreadsheetml/2017/richdata2" ref="A2:K217">
    <sortCondition ref="E1:E217"/>
  </sortState>
  <tableColumns count="11">
    <tableColumn id="1" xr3:uid="{0614794F-1742-4A10-8F1D-EA7184E5577A}" name="Horas" dataDxfId="24"/>
    <tableColumn id="7" xr3:uid="{0E6BF809-FC17-46B8-883E-C9A73BA24129}" name="Horas (h)" dataDxfId="23">
      <calculatedColumnFormula>Dados[[#This Row],[Horas]]/24</calculatedColumnFormula>
    </tableColumn>
    <tableColumn id="2" xr3:uid="{900B5CFC-B2F9-417F-B798-C6E92CA64510}" name="Perdas (kW)" dataDxfId="22"/>
    <tableColumn id="3" xr3:uid="{B6C3C942-AD48-4F5F-9176-BBAB685F9D34}" name="Potência (kW)" dataDxfId="21"/>
    <tableColumn id="5" xr3:uid="{F2382828-D3B2-4275-A891-4D2FB8EC8158}" name="Cenário" dataDxfId="20"/>
    <tableColumn id="8" xr3:uid="{FD693F18-58E8-4CA9-9835-F708D496572D}" name="Potência FV (kW)" dataDxfId="19">
      <calculatedColumnFormula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calculatedColumnFormula>
    </tableColumn>
    <tableColumn id="10" xr3:uid="{8438DA20-6355-473E-8C65-83A4CE2497A4}" name="Alimentador index" dataDxfId="18">
      <calculatedColumnFormula>IF(Dados[[#This Row],[Alimentador]]="13 barras",1,IF(Dados[[#This Row],[Alimentador]]="34 barras",2,))</calculatedColumnFormula>
    </tableColumn>
    <tableColumn id="11" xr3:uid="{B36682CE-8816-4BAA-BBC0-2FC4201F57DD}" name="Cenário index" dataDxfId="17">
      <calculatedColumnFormula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calculatedColumnFormula>
    </tableColumn>
    <tableColumn id="6" xr3:uid="{05B1BA5E-AD47-4E6E-81E1-66BD06EDD7F8}" name="Alimentador" dataDxfId="16"/>
    <tableColumn id="13" xr3:uid="{338E7859-0D81-4992-9C12-583183CF6F4D}" name="Rede primária" dataDxfId="15">
      <calculatedColumnFormula>IF(Dados[[#This Row],[Alimentador]]="13 barras",4.16,IF(Dados[[#This Row],[Alimentador]]="34 barras",24.9,0))</calculatedColumnFormula>
    </tableColumn>
    <tableColumn id="12" xr3:uid="{CAB457EB-3E18-4A30-9609-A26AA3222500}" name="Rede Secundária" dataDxfId="14">
      <calculatedColumnFormula>IF(Dados[[#This Row],[Alimentador]]="13 barras",480,IF(Dados[[#This Row],[Alimentador]]="34 barras",4.16,0))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F5561FB-9858-40CD-8CF7-BC26B31D4242}" name="Dados_fv" displayName="Dados_fv" ref="A1:G961" totalsRowShown="0" headerRowDxfId="8" dataDxfId="7">
  <autoFilter ref="A1:G961" xr:uid="{EF5561FB-9858-40CD-8CF7-BC26B31D4242}"/>
  <sortState xmlns:xlrd2="http://schemas.microsoft.com/office/spreadsheetml/2017/richdata2" ref="A2:F481">
    <sortCondition ref="C1:C481"/>
  </sortState>
  <tableColumns count="7">
    <tableColumn id="1" xr3:uid="{D46DDE5A-EDD3-448B-8701-761B3D49A02D}" name="Horas" dataDxfId="6"/>
    <tableColumn id="2" xr3:uid="{0C1C20E5-5B47-48AE-ACF0-D1CDB47C3078}" name="Horas (h)" dataDxfId="5">
      <calculatedColumnFormula>Dados_fv[[#This Row],[Horas]]/24</calculatedColumnFormula>
    </tableColumn>
    <tableColumn id="3" xr3:uid="{800B290B-CA9F-4873-ADD8-0A02DEFACB09}" name="Cenário" dataDxfId="4"/>
    <tableColumn id="8" xr3:uid="{C3185977-A000-477A-A8B2-4A194166C51D}" name="Dados FV" dataDxfId="3">
      <calculatedColumnFormula>Fv!B3</calculatedColumnFormula>
    </tableColumn>
    <tableColumn id="9" xr3:uid="{01993793-1ADD-402F-8F82-25F5380A1C6C}" name="Variável" dataDxfId="2"/>
    <tableColumn id="4" xr3:uid="{33EE48FF-9EE7-4B4E-A1E9-736B6D0EA6A5}" name="Index Variável" dataDxfId="1"/>
    <tableColumn id="5" xr3:uid="{CCD9B167-1E55-4ED9-9125-86C791E5F0E0}" name="Alimentador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microsoft.com/office/2007/relationships/slicer" Target="../slicers/slicer2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5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13.xml"/><Relationship Id="rId13" Type="http://schemas.openxmlformats.org/officeDocument/2006/relationships/drawing" Target="../drawings/drawing4.xml"/><Relationship Id="rId3" Type="http://schemas.openxmlformats.org/officeDocument/2006/relationships/pivotTable" Target="../pivotTables/pivotTable8.xml"/><Relationship Id="rId7" Type="http://schemas.openxmlformats.org/officeDocument/2006/relationships/pivotTable" Target="../pivotTables/pivotTable12.xml"/><Relationship Id="rId12" Type="http://schemas.openxmlformats.org/officeDocument/2006/relationships/printerSettings" Target="../printerSettings/printerSettings6.bin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Relationship Id="rId6" Type="http://schemas.openxmlformats.org/officeDocument/2006/relationships/pivotTable" Target="../pivotTables/pivotTable11.xml"/><Relationship Id="rId11" Type="http://schemas.openxmlformats.org/officeDocument/2006/relationships/pivotTable" Target="../pivotTables/pivotTable16.xml"/><Relationship Id="rId5" Type="http://schemas.openxmlformats.org/officeDocument/2006/relationships/pivotTable" Target="../pivotTables/pivotTable10.xml"/><Relationship Id="rId15" Type="http://schemas.microsoft.com/office/2007/relationships/slicer" Target="../slicers/slicer3.xml"/><Relationship Id="rId10" Type="http://schemas.openxmlformats.org/officeDocument/2006/relationships/pivotTable" Target="../pivotTables/pivotTable15.xml"/><Relationship Id="rId4" Type="http://schemas.openxmlformats.org/officeDocument/2006/relationships/pivotTable" Target="../pivotTables/pivotTable9.xml"/><Relationship Id="rId9" Type="http://schemas.openxmlformats.org/officeDocument/2006/relationships/pivotTable" Target="../pivotTables/pivotTable14.xml"/><Relationship Id="rId1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2B83C-9E80-494F-B5A2-989800C88183}">
  <sheetPr codeName="Planilha2"/>
  <dimension ref="A1"/>
  <sheetViews>
    <sheetView showGridLines="0" tabSelected="1" zoomScale="85" zoomScaleNormal="85" workbookViewId="0">
      <selection activeCell="O47" sqref="O47"/>
    </sheetView>
  </sheetViews>
  <sheetFormatPr defaultRowHeight="14.4" x14ac:dyDescent="0.3"/>
  <sheetData/>
  <sheetProtection selectLockedCells="1" selectUnlockedCell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3EC5-80B0-47CE-95A2-2C248FC24FF9}">
  <sheetPr codeName="Planilha5"/>
  <dimension ref="A1:K289"/>
  <sheetViews>
    <sheetView showGridLines="0" zoomScale="70" zoomScaleNormal="70" workbookViewId="0">
      <selection activeCell="E1" sqref="E1:E1048576"/>
    </sheetView>
  </sheetViews>
  <sheetFormatPr defaultRowHeight="14.4" x14ac:dyDescent="0.3"/>
  <cols>
    <col min="1" max="1" width="13.109375" style="1" bestFit="1" customWidth="1"/>
    <col min="2" max="2" width="13.109375" style="1" customWidth="1"/>
    <col min="3" max="3" width="15.6640625" style="1" bestFit="1" customWidth="1"/>
    <col min="4" max="4" width="17.33203125" style="1" bestFit="1" customWidth="1"/>
    <col min="5" max="5" width="13.44140625" style="1" bestFit="1" customWidth="1"/>
    <col min="6" max="6" width="21" style="1" bestFit="1" customWidth="1"/>
    <col min="7" max="7" width="22.44140625" style="1" bestFit="1" customWidth="1"/>
    <col min="8" max="8" width="18" style="1" bestFit="1" customWidth="1"/>
    <col min="9" max="9" width="16.6640625" style="1" bestFit="1" customWidth="1"/>
    <col min="10" max="10" width="18.109375" style="1" bestFit="1" customWidth="1"/>
    <col min="11" max="11" width="20.44140625" bestFit="1" customWidth="1"/>
  </cols>
  <sheetData>
    <row r="1" spans="1:11" x14ac:dyDescent="0.3">
      <c r="A1" s="1" t="s">
        <v>18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19</v>
      </c>
      <c r="G1" s="1" t="s">
        <v>24</v>
      </c>
      <c r="H1" s="1" t="s">
        <v>23</v>
      </c>
      <c r="I1" s="1" t="s">
        <v>13</v>
      </c>
      <c r="J1" s="1" t="s">
        <v>32</v>
      </c>
      <c r="K1" s="1" t="s">
        <v>33</v>
      </c>
    </row>
    <row r="2" spans="1:11" x14ac:dyDescent="0.3">
      <c r="A2" s="1">
        <f>'13_bus'!I3</f>
        <v>0</v>
      </c>
      <c r="B2" s="4">
        <f>Dados[[#This Row],[Horas]]/24</f>
        <v>0</v>
      </c>
      <c r="C2" s="1">
        <f>'13_bus'!J3</f>
        <v>15.930312468298871</v>
      </c>
      <c r="D2" s="1">
        <f>'13_bus'!K3</f>
        <v>494.50650863147928</v>
      </c>
      <c r="E2" s="1" t="s">
        <v>4</v>
      </c>
      <c r="F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" s="1">
        <f>IF(Dados[[#This Row],[Alimentador]]="13 barras",1,IF(Dados[[#This Row],[Alimentador]]="34 barras",2,))</f>
        <v>1</v>
      </c>
      <c r="H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" s="1" t="s">
        <v>6</v>
      </c>
      <c r="J2" s="1">
        <f>IF(Dados[[#This Row],[Alimentador]]="13 barras",4.16,IF(Dados[[#This Row],[Alimentador]]="34 barras",24.9,0))</f>
        <v>4.16</v>
      </c>
      <c r="K2" s="1">
        <f>IF(Dados[[#This Row],[Alimentador]]="13 barras",480,IF(Dados[[#This Row],[Alimentador]]="34 barras",4.16,0))</f>
        <v>480</v>
      </c>
    </row>
    <row r="3" spans="1:11" x14ac:dyDescent="0.3">
      <c r="A3" s="1">
        <f>'34_bus'!I3</f>
        <v>0</v>
      </c>
      <c r="B3" s="4">
        <f>Dados[[#This Row],[Horas]]/24</f>
        <v>0</v>
      </c>
      <c r="C3" s="1">
        <f>'34_bus'!J3</f>
        <v>55.620704725471143</v>
      </c>
      <c r="D3" s="1">
        <f>'34_bus'!K3</f>
        <v>277.90298979749122</v>
      </c>
      <c r="E3" s="1" t="s">
        <v>4</v>
      </c>
      <c r="F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" s="1">
        <f>IF(Dados[[#This Row],[Alimentador]]="13 barras",1,IF(Dados[[#This Row],[Alimentador]]="34 barras",2,))</f>
        <v>2</v>
      </c>
      <c r="H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" s="1" t="s">
        <v>7</v>
      </c>
      <c r="J3" s="1">
        <f>IF(Dados[[#This Row],[Alimentador]]="13 barras",4.16,IF(Dados[[#This Row],[Alimentador]]="34 barras",24.9,0))</f>
        <v>24.9</v>
      </c>
      <c r="K3" s="1">
        <f>IF(Dados[[#This Row],[Alimentador]]="13 barras",480,IF(Dados[[#This Row],[Alimentador]]="34 barras",4.16,0))</f>
        <v>4.16</v>
      </c>
    </row>
    <row r="4" spans="1:11" x14ac:dyDescent="0.3">
      <c r="A4" s="1">
        <f>'13_bus'!I4</f>
        <v>1</v>
      </c>
      <c r="B4" s="4">
        <f>Dados[[#This Row],[Horas]]/24</f>
        <v>4.1666666666666664E-2</v>
      </c>
      <c r="C4" s="1">
        <f>'13_bus'!J4</f>
        <v>7.3938347808727016</v>
      </c>
      <c r="D4" s="1">
        <f>'13_bus'!K4</f>
        <v>308.44749183774758</v>
      </c>
      <c r="E4" s="1" t="s">
        <v>4</v>
      </c>
      <c r="F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" s="1">
        <f>IF(Dados[[#This Row],[Alimentador]]="13 barras",1,IF(Dados[[#This Row],[Alimentador]]="34 barras",2,))</f>
        <v>1</v>
      </c>
      <c r="H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" s="1" t="s">
        <v>6</v>
      </c>
      <c r="J4" s="1">
        <f>IF(Dados[[#This Row],[Alimentador]]="13 barras",4.16,IF(Dados[[#This Row],[Alimentador]]="34 barras",24.9,0))</f>
        <v>4.16</v>
      </c>
      <c r="K4" s="1">
        <f>IF(Dados[[#This Row],[Alimentador]]="13 barras",480,IF(Dados[[#This Row],[Alimentador]]="34 barras",4.16,0))</f>
        <v>480</v>
      </c>
    </row>
    <row r="5" spans="1:11" x14ac:dyDescent="0.3">
      <c r="A5" s="1">
        <f>'34_bus'!I4</f>
        <v>1</v>
      </c>
      <c r="B5" s="4">
        <f>Dados[[#This Row],[Horas]]/24</f>
        <v>4.1666666666666664E-2</v>
      </c>
      <c r="C5" s="1">
        <f>'34_bus'!J4</f>
        <v>43.606711926003847</v>
      </c>
      <c r="D5" s="1">
        <f>'34_bus'!K4</f>
        <v>175.69013121886721</v>
      </c>
      <c r="E5" s="1" t="s">
        <v>4</v>
      </c>
      <c r="F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5" s="1">
        <f>IF(Dados[[#This Row],[Alimentador]]="13 barras",1,IF(Dados[[#This Row],[Alimentador]]="34 barras",2,))</f>
        <v>2</v>
      </c>
      <c r="H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5" s="1" t="s">
        <v>7</v>
      </c>
      <c r="J5" s="1">
        <f>IF(Dados[[#This Row],[Alimentador]]="13 barras",4.16,IF(Dados[[#This Row],[Alimentador]]="34 barras",24.9,0))</f>
        <v>24.9</v>
      </c>
      <c r="K5" s="1">
        <f>IF(Dados[[#This Row],[Alimentador]]="13 barras",480,IF(Dados[[#This Row],[Alimentador]]="34 barras",4.16,0))</f>
        <v>4.16</v>
      </c>
    </row>
    <row r="6" spans="1:11" x14ac:dyDescent="0.3">
      <c r="A6" s="1">
        <f>'13_bus'!I5</f>
        <v>2</v>
      </c>
      <c r="B6" s="4">
        <f>Dados[[#This Row],[Horas]]/24</f>
        <v>8.3333333333333329E-2</v>
      </c>
      <c r="C6" s="1">
        <f>'13_bus'!J5</f>
        <v>8.2007521747525018</v>
      </c>
      <c r="D6" s="1">
        <f>'13_bus'!K5</f>
        <v>332.67452575052579</v>
      </c>
      <c r="E6" s="1" t="s">
        <v>4</v>
      </c>
      <c r="F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6" s="1">
        <f>IF(Dados[[#This Row],[Alimentador]]="13 barras",1,IF(Dados[[#This Row],[Alimentador]]="34 barras",2,))</f>
        <v>1</v>
      </c>
      <c r="H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6" s="1" t="s">
        <v>6</v>
      </c>
      <c r="J6" s="1">
        <f>IF(Dados[[#This Row],[Alimentador]]="13 barras",4.16,IF(Dados[[#This Row],[Alimentador]]="34 barras",24.9,0))</f>
        <v>4.16</v>
      </c>
      <c r="K6" s="1">
        <f>IF(Dados[[#This Row],[Alimentador]]="13 barras",480,IF(Dados[[#This Row],[Alimentador]]="34 barras",4.16,0))</f>
        <v>480</v>
      </c>
    </row>
    <row r="7" spans="1:11" x14ac:dyDescent="0.3">
      <c r="A7" s="1">
        <f>'34_bus'!I5</f>
        <v>2</v>
      </c>
      <c r="B7" s="4">
        <f>Dados[[#This Row],[Horas]]/24</f>
        <v>8.3333333333333329E-2</v>
      </c>
      <c r="C7" s="1">
        <f>'34_bus'!J5</f>
        <v>44.306513932535701</v>
      </c>
      <c r="D7" s="1">
        <f>'34_bus'!K5</f>
        <v>189.8631021245638</v>
      </c>
      <c r="E7" s="1" t="s">
        <v>4</v>
      </c>
      <c r="F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7" s="1">
        <f>IF(Dados[[#This Row],[Alimentador]]="13 barras",1,IF(Dados[[#This Row],[Alimentador]]="34 barras",2,))</f>
        <v>2</v>
      </c>
      <c r="H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7" s="1" t="s">
        <v>7</v>
      </c>
      <c r="J7" s="1">
        <f>IF(Dados[[#This Row],[Alimentador]]="13 barras",4.16,IF(Dados[[#This Row],[Alimentador]]="34 barras",24.9,0))</f>
        <v>24.9</v>
      </c>
      <c r="K7" s="1">
        <f>IF(Dados[[#This Row],[Alimentador]]="13 barras",480,IF(Dados[[#This Row],[Alimentador]]="34 barras",4.16,0))</f>
        <v>4.16</v>
      </c>
    </row>
    <row r="8" spans="1:11" x14ac:dyDescent="0.3">
      <c r="A8" s="1">
        <f>'13_bus'!I6</f>
        <v>3</v>
      </c>
      <c r="B8" s="4">
        <f>Dados[[#This Row],[Horas]]/24</f>
        <v>0.125</v>
      </c>
      <c r="C8" s="1">
        <f>'13_bus'!J6</f>
        <v>9.6025393390318357</v>
      </c>
      <c r="D8" s="1">
        <f>'13_bus'!K6</f>
        <v>369.72791898228388</v>
      </c>
      <c r="E8" s="1" t="s">
        <v>4</v>
      </c>
      <c r="F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8" s="1">
        <f>IF(Dados[[#This Row],[Alimentador]]="13 barras",1,IF(Dados[[#This Row],[Alimentador]]="34 barras",2,))</f>
        <v>1</v>
      </c>
      <c r="H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8" s="1" t="s">
        <v>6</v>
      </c>
      <c r="J8" s="1">
        <f>IF(Dados[[#This Row],[Alimentador]]="13 barras",4.16,IF(Dados[[#This Row],[Alimentador]]="34 barras",24.9,0))</f>
        <v>4.16</v>
      </c>
      <c r="K8" s="1">
        <f>IF(Dados[[#This Row],[Alimentador]]="13 barras",480,IF(Dados[[#This Row],[Alimentador]]="34 barras",4.16,0))</f>
        <v>480</v>
      </c>
    </row>
    <row r="9" spans="1:11" x14ac:dyDescent="0.3">
      <c r="A9" s="1">
        <f>'34_bus'!I6</f>
        <v>3</v>
      </c>
      <c r="B9" s="4">
        <f>Dados[[#This Row],[Horas]]/24</f>
        <v>0.125</v>
      </c>
      <c r="C9" s="1">
        <f>'34_bus'!J6</f>
        <v>45.938011875192601</v>
      </c>
      <c r="D9" s="1">
        <f>'34_bus'!K6</f>
        <v>208.74381943398629</v>
      </c>
      <c r="E9" s="1" t="s">
        <v>4</v>
      </c>
      <c r="F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9" s="1">
        <f>IF(Dados[[#This Row],[Alimentador]]="13 barras",1,IF(Dados[[#This Row],[Alimentador]]="34 barras",2,))</f>
        <v>2</v>
      </c>
      <c r="H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9" s="1" t="s">
        <v>7</v>
      </c>
      <c r="J9" s="1">
        <f>IF(Dados[[#This Row],[Alimentador]]="13 barras",4.16,IF(Dados[[#This Row],[Alimentador]]="34 barras",24.9,0))</f>
        <v>24.9</v>
      </c>
      <c r="K9" s="1">
        <f>IF(Dados[[#This Row],[Alimentador]]="13 barras",480,IF(Dados[[#This Row],[Alimentador]]="34 barras",4.16,0))</f>
        <v>4.16</v>
      </c>
    </row>
    <row r="10" spans="1:11" x14ac:dyDescent="0.3">
      <c r="A10" s="1">
        <f>'13_bus'!I7</f>
        <v>4</v>
      </c>
      <c r="B10" s="4">
        <f>Dados[[#This Row],[Horas]]/24</f>
        <v>0.16666666666666666</v>
      </c>
      <c r="C10" s="1">
        <f>'13_bus'!J7</f>
        <v>8.6412710038673648</v>
      </c>
      <c r="D10" s="1">
        <f>'13_bus'!K7</f>
        <v>345.02195293490013</v>
      </c>
      <c r="E10" s="1" t="s">
        <v>4</v>
      </c>
      <c r="F1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0" s="1">
        <f>IF(Dados[[#This Row],[Alimentador]]="13 barras",1,IF(Dados[[#This Row],[Alimentador]]="34 barras",2,))</f>
        <v>1</v>
      </c>
      <c r="H1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0" s="1" t="s">
        <v>6</v>
      </c>
      <c r="J10" s="1">
        <f>IF(Dados[[#This Row],[Alimentador]]="13 barras",4.16,IF(Dados[[#This Row],[Alimentador]]="34 barras",24.9,0))</f>
        <v>4.16</v>
      </c>
      <c r="K10" s="1">
        <f>IF(Dados[[#This Row],[Alimentador]]="13 barras",480,IF(Dados[[#This Row],[Alimentador]]="34 barras",4.16,0))</f>
        <v>480</v>
      </c>
    </row>
    <row r="11" spans="1:11" x14ac:dyDescent="0.3">
      <c r="A11" s="1">
        <f>'34_bus'!I7</f>
        <v>4</v>
      </c>
      <c r="B11" s="4">
        <f>Dados[[#This Row],[Horas]]/24</f>
        <v>0.16666666666666666</v>
      </c>
      <c r="C11" s="1">
        <f>'34_bus'!J7</f>
        <v>44.626591494942687</v>
      </c>
      <c r="D11" s="1">
        <f>'34_bus'!K7</f>
        <v>196.21209672801649</v>
      </c>
      <c r="E11" s="1" t="s">
        <v>4</v>
      </c>
      <c r="F1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1" s="1">
        <f>IF(Dados[[#This Row],[Alimentador]]="13 barras",1,IF(Dados[[#This Row],[Alimentador]]="34 barras",2,))</f>
        <v>2</v>
      </c>
      <c r="H1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1" s="1" t="s">
        <v>7</v>
      </c>
      <c r="J11" s="1">
        <f>IF(Dados[[#This Row],[Alimentador]]="13 barras",4.16,IF(Dados[[#This Row],[Alimentador]]="34 barras",24.9,0))</f>
        <v>24.9</v>
      </c>
      <c r="K11" s="1">
        <f>IF(Dados[[#This Row],[Alimentador]]="13 barras",480,IF(Dados[[#This Row],[Alimentador]]="34 barras",4.16,0))</f>
        <v>4.16</v>
      </c>
    </row>
    <row r="12" spans="1:11" x14ac:dyDescent="0.3">
      <c r="A12" s="1">
        <f>'13_bus'!I8</f>
        <v>5</v>
      </c>
      <c r="B12" s="4">
        <f>Dados[[#This Row],[Horas]]/24</f>
        <v>0.20833333333333334</v>
      </c>
      <c r="C12" s="1">
        <f>'13_bus'!J8</f>
        <v>9.6025393390318357</v>
      </c>
      <c r="D12" s="1">
        <f>'13_bus'!K8</f>
        <v>369.72791898228388</v>
      </c>
      <c r="E12" s="1" t="s">
        <v>4</v>
      </c>
      <c r="F1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2" s="1">
        <f>IF(Dados[[#This Row],[Alimentador]]="13 barras",1,IF(Dados[[#This Row],[Alimentador]]="34 barras",2,))</f>
        <v>1</v>
      </c>
      <c r="H1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2" s="1" t="s">
        <v>6</v>
      </c>
      <c r="J12" s="1">
        <f>IF(Dados[[#This Row],[Alimentador]]="13 barras",4.16,IF(Dados[[#This Row],[Alimentador]]="34 barras",24.9,0))</f>
        <v>4.16</v>
      </c>
      <c r="K12" s="1">
        <f>IF(Dados[[#This Row],[Alimentador]]="13 barras",480,IF(Dados[[#This Row],[Alimentador]]="34 barras",4.16,0))</f>
        <v>480</v>
      </c>
    </row>
    <row r="13" spans="1:11" x14ac:dyDescent="0.3">
      <c r="A13" s="1">
        <f>'34_bus'!I8</f>
        <v>5</v>
      </c>
      <c r="B13" s="4">
        <f>Dados[[#This Row],[Horas]]/24</f>
        <v>0.20833333333333334</v>
      </c>
      <c r="C13" s="1">
        <f>'34_bus'!J8</f>
        <v>45.938011875192601</v>
      </c>
      <c r="D13" s="1">
        <f>'34_bus'!K8</f>
        <v>208.74381943398629</v>
      </c>
      <c r="E13" s="1" t="s">
        <v>4</v>
      </c>
      <c r="F1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3" s="1">
        <f>IF(Dados[[#This Row],[Alimentador]]="13 barras",1,IF(Dados[[#This Row],[Alimentador]]="34 barras",2,))</f>
        <v>2</v>
      </c>
      <c r="H1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3" s="1" t="s">
        <v>7</v>
      </c>
      <c r="J13" s="1">
        <f>IF(Dados[[#This Row],[Alimentador]]="13 barras",4.16,IF(Dados[[#This Row],[Alimentador]]="34 barras",24.9,0))</f>
        <v>24.9</v>
      </c>
      <c r="K13" s="1">
        <f>IF(Dados[[#This Row],[Alimentador]]="13 barras",480,IF(Dados[[#This Row],[Alimentador]]="34 barras",4.16,0))</f>
        <v>4.16</v>
      </c>
    </row>
    <row r="14" spans="1:11" x14ac:dyDescent="0.3">
      <c r="A14" s="1">
        <f>'13_bus'!I9</f>
        <v>6</v>
      </c>
      <c r="B14" s="4">
        <f>Dados[[#This Row],[Horas]]/24</f>
        <v>0.25</v>
      </c>
      <c r="C14" s="1">
        <f>'13_bus'!J9</f>
        <v>15.930312468298871</v>
      </c>
      <c r="D14" s="1">
        <f>'13_bus'!K9</f>
        <v>494.50650863147928</v>
      </c>
      <c r="E14" s="1" t="s">
        <v>4</v>
      </c>
      <c r="F1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4" s="1">
        <f>IF(Dados[[#This Row],[Alimentador]]="13 barras",1,IF(Dados[[#This Row],[Alimentador]]="34 barras",2,))</f>
        <v>1</v>
      </c>
      <c r="H1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4" s="1" t="s">
        <v>6</v>
      </c>
      <c r="J14" s="1">
        <f>IF(Dados[[#This Row],[Alimentador]]="13 barras",4.16,IF(Dados[[#This Row],[Alimentador]]="34 barras",24.9,0))</f>
        <v>4.16</v>
      </c>
      <c r="K14" s="1">
        <f>IF(Dados[[#This Row],[Alimentador]]="13 barras",480,IF(Dados[[#This Row],[Alimentador]]="34 barras",4.16,0))</f>
        <v>480</v>
      </c>
    </row>
    <row r="15" spans="1:11" x14ac:dyDescent="0.3">
      <c r="A15" s="1">
        <f>'34_bus'!I9</f>
        <v>6</v>
      </c>
      <c r="B15" s="4">
        <f>Dados[[#This Row],[Horas]]/24</f>
        <v>0.25</v>
      </c>
      <c r="C15" s="1">
        <f>'34_bus'!J9</f>
        <v>55.620704725471143</v>
      </c>
      <c r="D15" s="1">
        <f>'34_bus'!K9</f>
        <v>277.90298979749122</v>
      </c>
      <c r="E15" s="1" t="s">
        <v>4</v>
      </c>
      <c r="F1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5" s="1">
        <f>IF(Dados[[#This Row],[Alimentador]]="13 barras",1,IF(Dados[[#This Row],[Alimentador]]="34 barras",2,))</f>
        <v>2</v>
      </c>
      <c r="H1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5" s="1" t="s">
        <v>7</v>
      </c>
      <c r="J15" s="1">
        <f>IF(Dados[[#This Row],[Alimentador]]="13 barras",4.16,IF(Dados[[#This Row],[Alimentador]]="34 barras",24.9,0))</f>
        <v>24.9</v>
      </c>
      <c r="K15" s="1">
        <f>IF(Dados[[#This Row],[Alimentador]]="13 barras",480,IF(Dados[[#This Row],[Alimentador]]="34 barras",4.16,0))</f>
        <v>4.16</v>
      </c>
    </row>
    <row r="16" spans="1:11" x14ac:dyDescent="0.3">
      <c r="A16" s="1">
        <f>'13_bus'!I10</f>
        <v>7</v>
      </c>
      <c r="B16" s="4">
        <f>Dados[[#This Row],[Horas]]/24</f>
        <v>0.29166666666666669</v>
      </c>
      <c r="C16" s="1">
        <f>'13_bus'!J10</f>
        <v>30.226316902136361</v>
      </c>
      <c r="D16" s="1">
        <f>'13_bus'!K10</f>
        <v>680.31282053151506</v>
      </c>
      <c r="E16" s="1" t="s">
        <v>4</v>
      </c>
      <c r="F1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6" s="1">
        <f>IF(Dados[[#This Row],[Alimentador]]="13 barras",1,IF(Dados[[#This Row],[Alimentador]]="34 barras",2,))</f>
        <v>1</v>
      </c>
      <c r="H1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6" s="1" t="s">
        <v>6</v>
      </c>
      <c r="J16" s="1">
        <f>IF(Dados[[#This Row],[Alimentador]]="13 barras",4.16,IF(Dados[[#This Row],[Alimentador]]="34 barras",24.9,0))</f>
        <v>4.16</v>
      </c>
      <c r="K16" s="1">
        <f>IF(Dados[[#This Row],[Alimentador]]="13 barras",480,IF(Dados[[#This Row],[Alimentador]]="34 barras",4.16,0))</f>
        <v>480</v>
      </c>
    </row>
    <row r="17" spans="1:11" x14ac:dyDescent="0.3">
      <c r="A17" s="1">
        <f>'34_bus'!I10</f>
        <v>7</v>
      </c>
      <c r="B17" s="4">
        <f>Dados[[#This Row],[Horas]]/24</f>
        <v>0.29166666666666669</v>
      </c>
      <c r="C17" s="1">
        <f>'34_bus'!J10</f>
        <v>82.432062491766857</v>
      </c>
      <c r="D17" s="1">
        <f>'34_bus'!K10</f>
        <v>385.02420318684437</v>
      </c>
      <c r="E17" s="1" t="s">
        <v>4</v>
      </c>
      <c r="F1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7" s="1">
        <f>IF(Dados[[#This Row],[Alimentador]]="13 barras",1,IF(Dados[[#This Row],[Alimentador]]="34 barras",2,))</f>
        <v>2</v>
      </c>
      <c r="H1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7" s="1" t="s">
        <v>7</v>
      </c>
      <c r="J17" s="1">
        <f>IF(Dados[[#This Row],[Alimentador]]="13 barras",4.16,IF(Dados[[#This Row],[Alimentador]]="34 barras",24.9,0))</f>
        <v>24.9</v>
      </c>
      <c r="K17" s="1">
        <f>IF(Dados[[#This Row],[Alimentador]]="13 barras",480,IF(Dados[[#This Row],[Alimentador]]="34 barras",4.16,0))</f>
        <v>4.16</v>
      </c>
    </row>
    <row r="18" spans="1:11" x14ac:dyDescent="0.3">
      <c r="A18" s="1">
        <f>'13_bus'!I11</f>
        <v>8</v>
      </c>
      <c r="B18" s="4">
        <f>Dados[[#This Row],[Horas]]/24</f>
        <v>0.33333333333333331</v>
      </c>
      <c r="C18" s="1">
        <f>'13_bus'!J11</f>
        <v>36.042427629386239</v>
      </c>
      <c r="D18" s="1">
        <f>'13_bus'!K11</f>
        <v>742.69424451052532</v>
      </c>
      <c r="E18" s="1" t="s">
        <v>4</v>
      </c>
      <c r="F1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8" s="1">
        <f>IF(Dados[[#This Row],[Alimentador]]="13 barras",1,IF(Dados[[#This Row],[Alimentador]]="34 barras",2,))</f>
        <v>1</v>
      </c>
      <c r="H1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8" s="1" t="s">
        <v>6</v>
      </c>
      <c r="J18" s="1">
        <f>IF(Dados[[#This Row],[Alimentador]]="13 barras",4.16,IF(Dados[[#This Row],[Alimentador]]="34 barras",24.9,0))</f>
        <v>4.16</v>
      </c>
      <c r="K18" s="1">
        <f>IF(Dados[[#This Row],[Alimentador]]="13 barras",480,IF(Dados[[#This Row],[Alimentador]]="34 barras",4.16,0))</f>
        <v>480</v>
      </c>
    </row>
    <row r="19" spans="1:11" x14ac:dyDescent="0.3">
      <c r="A19" s="1">
        <f>'34_bus'!I11</f>
        <v>8</v>
      </c>
      <c r="B19" s="4">
        <f>Dados[[#This Row],[Horas]]/24</f>
        <v>0.33333333333333331</v>
      </c>
      <c r="C19" s="1">
        <f>'34_bus'!J11</f>
        <v>93.97421362874698</v>
      </c>
      <c r="D19" s="1">
        <f>'34_bus'!K11</f>
        <v>419.24232222142751</v>
      </c>
      <c r="E19" s="1" t="s">
        <v>4</v>
      </c>
      <c r="F1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19" s="1">
        <f>IF(Dados[[#This Row],[Alimentador]]="13 barras",1,IF(Dados[[#This Row],[Alimentador]]="34 barras",2,))</f>
        <v>2</v>
      </c>
      <c r="H1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19" s="1" t="s">
        <v>7</v>
      </c>
      <c r="J19" s="1">
        <f>IF(Dados[[#This Row],[Alimentador]]="13 barras",4.16,IF(Dados[[#This Row],[Alimentador]]="34 barras",24.9,0))</f>
        <v>24.9</v>
      </c>
      <c r="K19" s="1">
        <f>IF(Dados[[#This Row],[Alimentador]]="13 barras",480,IF(Dados[[#This Row],[Alimentador]]="34 barras",4.16,0))</f>
        <v>4.16</v>
      </c>
    </row>
    <row r="20" spans="1:11" x14ac:dyDescent="0.3">
      <c r="A20" s="1">
        <f>'13_bus'!I12</f>
        <v>9</v>
      </c>
      <c r="B20" s="4">
        <f>Dados[[#This Row],[Horas]]/24</f>
        <v>0.375</v>
      </c>
      <c r="C20" s="1">
        <f>'13_bus'!J12</f>
        <v>24.414311775387159</v>
      </c>
      <c r="D20" s="1">
        <f>'13_bus'!K12</f>
        <v>614.00812421146088</v>
      </c>
      <c r="E20" s="1" t="s">
        <v>4</v>
      </c>
      <c r="F2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0" s="1">
        <f>IF(Dados[[#This Row],[Alimentador]]="13 barras",1,IF(Dados[[#This Row],[Alimentador]]="34 barras",2,))</f>
        <v>1</v>
      </c>
      <c r="H2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0" s="1" t="s">
        <v>6</v>
      </c>
      <c r="J20" s="1">
        <f>IF(Dados[[#This Row],[Alimentador]]="13 barras",4.16,IF(Dados[[#This Row],[Alimentador]]="34 barras",24.9,0))</f>
        <v>4.16</v>
      </c>
      <c r="K20" s="1">
        <f>IF(Dados[[#This Row],[Alimentador]]="13 barras",480,IF(Dados[[#This Row],[Alimentador]]="34 barras",4.16,0))</f>
        <v>480</v>
      </c>
    </row>
    <row r="21" spans="1:11" x14ac:dyDescent="0.3">
      <c r="A21" s="1">
        <f>'34_bus'!I12</f>
        <v>9</v>
      </c>
      <c r="B21" s="4">
        <f>Dados[[#This Row],[Horas]]/24</f>
        <v>0.375</v>
      </c>
      <c r="C21" s="1">
        <f>'34_bus'!J12</f>
        <v>69.839748004831463</v>
      </c>
      <c r="D21" s="1">
        <f>'34_bus'!K12</f>
        <v>343.48451165244268</v>
      </c>
      <c r="E21" s="1" t="s">
        <v>4</v>
      </c>
      <c r="F2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1" s="1">
        <f>IF(Dados[[#This Row],[Alimentador]]="13 barras",1,IF(Dados[[#This Row],[Alimentador]]="34 barras",2,))</f>
        <v>2</v>
      </c>
      <c r="H2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1" s="1" t="s">
        <v>7</v>
      </c>
      <c r="J21" s="1">
        <f>IF(Dados[[#This Row],[Alimentador]]="13 barras",4.16,IF(Dados[[#This Row],[Alimentador]]="34 barras",24.9,0))</f>
        <v>24.9</v>
      </c>
      <c r="K21" s="1">
        <f>IF(Dados[[#This Row],[Alimentador]]="13 barras",480,IF(Dados[[#This Row],[Alimentador]]="34 barras",4.16,0))</f>
        <v>4.16</v>
      </c>
    </row>
    <row r="22" spans="1:11" x14ac:dyDescent="0.3">
      <c r="A22" s="1">
        <f>'13_bus'!I13</f>
        <v>10</v>
      </c>
      <c r="B22" s="4">
        <f>Dados[[#This Row],[Horas]]/24</f>
        <v>0.41666666666666669</v>
      </c>
      <c r="C22" s="1">
        <f>'13_bus'!J13</f>
        <v>9.1880696847726782</v>
      </c>
      <c r="D22" s="1">
        <f>'13_bus'!K13</f>
        <v>359.71884717696969</v>
      </c>
      <c r="E22" s="1" t="s">
        <v>4</v>
      </c>
      <c r="F2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2" s="1">
        <f>IF(Dados[[#This Row],[Alimentador]]="13 barras",1,IF(Dados[[#This Row],[Alimentador]]="34 barras",2,))</f>
        <v>1</v>
      </c>
      <c r="H2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2" s="1" t="s">
        <v>6</v>
      </c>
      <c r="J22" s="1">
        <f>IF(Dados[[#This Row],[Alimentador]]="13 barras",4.16,IF(Dados[[#This Row],[Alimentador]]="34 barras",24.9,0))</f>
        <v>4.16</v>
      </c>
      <c r="K22" s="1">
        <f>IF(Dados[[#This Row],[Alimentador]]="13 barras",480,IF(Dados[[#This Row],[Alimentador]]="34 barras",4.16,0))</f>
        <v>480</v>
      </c>
    </row>
    <row r="23" spans="1:11" x14ac:dyDescent="0.3">
      <c r="A23" s="1">
        <f>'34_bus'!I13</f>
        <v>10</v>
      </c>
      <c r="B23" s="4">
        <f>Dados[[#This Row],[Horas]]/24</f>
        <v>0.41666666666666669</v>
      </c>
      <c r="C23" s="1">
        <f>'34_bus'!J13</f>
        <v>43.641476504883073</v>
      </c>
      <c r="D23" s="1">
        <f>'34_bus'!K13</f>
        <v>198.81549088190411</v>
      </c>
      <c r="E23" s="1" t="s">
        <v>4</v>
      </c>
      <c r="F2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3" s="1">
        <f>IF(Dados[[#This Row],[Alimentador]]="13 barras",1,IF(Dados[[#This Row],[Alimentador]]="34 barras",2,))</f>
        <v>2</v>
      </c>
      <c r="H2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3" s="1" t="s">
        <v>7</v>
      </c>
      <c r="J23" s="1">
        <f>IF(Dados[[#This Row],[Alimentador]]="13 barras",4.16,IF(Dados[[#This Row],[Alimentador]]="34 barras",24.9,0))</f>
        <v>24.9</v>
      </c>
      <c r="K23" s="1">
        <f>IF(Dados[[#This Row],[Alimentador]]="13 barras",480,IF(Dados[[#This Row],[Alimentador]]="34 barras",4.16,0))</f>
        <v>4.16</v>
      </c>
    </row>
    <row r="24" spans="1:11" x14ac:dyDescent="0.3">
      <c r="A24" s="1">
        <f>'13_bus'!I14</f>
        <v>11</v>
      </c>
      <c r="B24" s="4">
        <f>Dados[[#This Row],[Horas]]/24</f>
        <v>0.45833333333333331</v>
      </c>
      <c r="C24" s="1">
        <f>'13_bus'!J14</f>
        <v>11.75708622288183</v>
      </c>
      <c r="D24" s="1">
        <f>'13_bus'!K14</f>
        <v>418.6473833445055</v>
      </c>
      <c r="E24" s="1" t="s">
        <v>4</v>
      </c>
      <c r="F2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4" s="1">
        <f>IF(Dados[[#This Row],[Alimentador]]="13 barras",1,IF(Dados[[#This Row],[Alimentador]]="34 barras",2,))</f>
        <v>1</v>
      </c>
      <c r="H2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4" s="1" t="s">
        <v>6</v>
      </c>
      <c r="J24" s="1">
        <f>IF(Dados[[#This Row],[Alimentador]]="13 barras",4.16,IF(Dados[[#This Row],[Alimentador]]="34 barras",24.9,0))</f>
        <v>4.16</v>
      </c>
      <c r="K24" s="1">
        <f>IF(Dados[[#This Row],[Alimentador]]="13 barras",480,IF(Dados[[#This Row],[Alimentador]]="34 barras",4.16,0))</f>
        <v>480</v>
      </c>
    </row>
    <row r="25" spans="1:11" x14ac:dyDescent="0.3">
      <c r="A25" s="1">
        <f>'34_bus'!I14</f>
        <v>11</v>
      </c>
      <c r="B25" s="4">
        <f>Dados[[#This Row],[Horas]]/24</f>
        <v>0.45833333333333331</v>
      </c>
      <c r="C25" s="1">
        <f>'34_bus'!J14</f>
        <v>46.284652806926793</v>
      </c>
      <c r="D25" s="1">
        <f>'34_bus'!K14</f>
        <v>228.03610222093519</v>
      </c>
      <c r="E25" s="1" t="s">
        <v>4</v>
      </c>
      <c r="F2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5" s="1">
        <f>IF(Dados[[#This Row],[Alimentador]]="13 barras",1,IF(Dados[[#This Row],[Alimentador]]="34 barras",2,))</f>
        <v>2</v>
      </c>
      <c r="H2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5" s="1" t="s">
        <v>7</v>
      </c>
      <c r="J25" s="1">
        <f>IF(Dados[[#This Row],[Alimentador]]="13 barras",4.16,IF(Dados[[#This Row],[Alimentador]]="34 barras",24.9,0))</f>
        <v>24.9</v>
      </c>
      <c r="K25" s="1">
        <f>IF(Dados[[#This Row],[Alimentador]]="13 barras",480,IF(Dados[[#This Row],[Alimentador]]="34 barras",4.16,0))</f>
        <v>4.16</v>
      </c>
    </row>
    <row r="26" spans="1:11" x14ac:dyDescent="0.3">
      <c r="A26" s="1">
        <f>'13_bus'!I15</f>
        <v>12</v>
      </c>
      <c r="B26" s="4">
        <f>Dados[[#This Row],[Horas]]/24</f>
        <v>0.5</v>
      </c>
      <c r="C26" s="1">
        <f>'13_bus'!J15</f>
        <v>14.98838022910838</v>
      </c>
      <c r="D26" s="1">
        <f>'13_bus'!K15</f>
        <v>477.43317135710862</v>
      </c>
      <c r="E26" s="1" t="s">
        <v>4</v>
      </c>
      <c r="F2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6" s="1">
        <f>IF(Dados[[#This Row],[Alimentador]]="13 barras",1,IF(Dados[[#This Row],[Alimentador]]="34 barras",2,))</f>
        <v>1</v>
      </c>
      <c r="H2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6" s="1" t="s">
        <v>6</v>
      </c>
      <c r="J26" s="1">
        <f>IF(Dados[[#This Row],[Alimentador]]="13 barras",4.16,IF(Dados[[#This Row],[Alimentador]]="34 barras",24.9,0))</f>
        <v>4.16</v>
      </c>
      <c r="K26" s="1">
        <f>IF(Dados[[#This Row],[Alimentador]]="13 barras",480,IF(Dados[[#This Row],[Alimentador]]="34 barras",4.16,0))</f>
        <v>480</v>
      </c>
    </row>
    <row r="27" spans="1:11" x14ac:dyDescent="0.3">
      <c r="A27" s="1">
        <f>'34_bus'!I15</f>
        <v>12</v>
      </c>
      <c r="B27" s="4">
        <f>Dados[[#This Row],[Horas]]/24</f>
        <v>0.5</v>
      </c>
      <c r="C27" s="1">
        <f>'34_bus'!J15</f>
        <v>51.462342111330727</v>
      </c>
      <c r="D27" s="1">
        <f>'34_bus'!K15</f>
        <v>260.55643544581028</v>
      </c>
      <c r="E27" s="1" t="s">
        <v>4</v>
      </c>
      <c r="F2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7" s="1">
        <f>IF(Dados[[#This Row],[Alimentador]]="13 barras",1,IF(Dados[[#This Row],[Alimentador]]="34 barras",2,))</f>
        <v>2</v>
      </c>
      <c r="H2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7" s="1" t="s">
        <v>7</v>
      </c>
      <c r="J27" s="1">
        <f>IF(Dados[[#This Row],[Alimentador]]="13 barras",4.16,IF(Dados[[#This Row],[Alimentador]]="34 barras",24.9,0))</f>
        <v>24.9</v>
      </c>
      <c r="K27" s="1">
        <f>IF(Dados[[#This Row],[Alimentador]]="13 barras",480,IF(Dados[[#This Row],[Alimentador]]="34 barras",4.16,0))</f>
        <v>4.16</v>
      </c>
    </row>
    <row r="28" spans="1:11" x14ac:dyDescent="0.3">
      <c r="A28" s="1">
        <f>'13_bus'!I16</f>
        <v>13</v>
      </c>
      <c r="B28" s="4">
        <f>Dados[[#This Row],[Horas]]/24</f>
        <v>0.54166666666666663</v>
      </c>
      <c r="C28" s="1">
        <f>'13_bus'!J16</f>
        <v>18.93706888159209</v>
      </c>
      <c r="D28" s="1">
        <f>'13_bus'!K16</f>
        <v>540.12951202537477</v>
      </c>
      <c r="E28" s="1" t="s">
        <v>4</v>
      </c>
      <c r="F2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8" s="1">
        <f>IF(Dados[[#This Row],[Alimentador]]="13 barras",1,IF(Dados[[#This Row],[Alimentador]]="34 barras",2,))</f>
        <v>1</v>
      </c>
      <c r="H2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8" s="1" t="s">
        <v>6</v>
      </c>
      <c r="J28" s="1">
        <f>IF(Dados[[#This Row],[Alimentador]]="13 barras",4.16,IF(Dados[[#This Row],[Alimentador]]="34 barras",24.9,0))</f>
        <v>4.16</v>
      </c>
      <c r="K28" s="1">
        <f>IF(Dados[[#This Row],[Alimentador]]="13 barras",480,IF(Dados[[#This Row],[Alimentador]]="34 barras",4.16,0))</f>
        <v>480</v>
      </c>
    </row>
    <row r="29" spans="1:11" x14ac:dyDescent="0.3">
      <c r="A29" s="1">
        <f>'34_bus'!I16</f>
        <v>13</v>
      </c>
      <c r="B29" s="4">
        <f>Dados[[#This Row],[Horas]]/24</f>
        <v>0.54166666666666663</v>
      </c>
      <c r="C29" s="1">
        <f>'34_bus'!J16</f>
        <v>57.674603276398187</v>
      </c>
      <c r="D29" s="1">
        <f>'34_bus'!K16</f>
        <v>294.1892639483068</v>
      </c>
      <c r="E29" s="1" t="s">
        <v>4</v>
      </c>
      <c r="F2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29" s="1">
        <f>IF(Dados[[#This Row],[Alimentador]]="13 barras",1,IF(Dados[[#This Row],[Alimentador]]="34 barras",2,))</f>
        <v>2</v>
      </c>
      <c r="H2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29" s="1" t="s">
        <v>7</v>
      </c>
      <c r="J29" s="1">
        <f>IF(Dados[[#This Row],[Alimentador]]="13 barras",4.16,IF(Dados[[#This Row],[Alimentador]]="34 barras",24.9,0))</f>
        <v>24.9</v>
      </c>
      <c r="K29" s="1">
        <f>IF(Dados[[#This Row],[Alimentador]]="13 barras",480,IF(Dados[[#This Row],[Alimentador]]="34 barras",4.16,0))</f>
        <v>4.16</v>
      </c>
    </row>
    <row r="30" spans="1:11" x14ac:dyDescent="0.3">
      <c r="A30" s="1">
        <f>'13_bus'!I17</f>
        <v>14</v>
      </c>
      <c r="B30" s="4">
        <f>Dados[[#This Row],[Horas]]/24</f>
        <v>0.58333333333333337</v>
      </c>
      <c r="C30" s="1">
        <f>'13_bus'!J17</f>
        <v>15.000617702990811</v>
      </c>
      <c r="D30" s="1">
        <f>'13_bus'!K17</f>
        <v>477.66094005260231</v>
      </c>
      <c r="E30" s="1" t="s">
        <v>4</v>
      </c>
      <c r="F3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0" s="1">
        <f>IF(Dados[[#This Row],[Alimentador]]="13 barras",1,IF(Dados[[#This Row],[Alimentador]]="34 barras",2,))</f>
        <v>1</v>
      </c>
      <c r="H3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0" s="1" t="s">
        <v>6</v>
      </c>
      <c r="J30" s="1">
        <f>IF(Dados[[#This Row],[Alimentador]]="13 barras",4.16,IF(Dados[[#This Row],[Alimentador]]="34 barras",24.9,0))</f>
        <v>4.16</v>
      </c>
      <c r="K30" s="1">
        <f>IF(Dados[[#This Row],[Alimentador]]="13 barras",480,IF(Dados[[#This Row],[Alimentador]]="34 barras",4.16,0))</f>
        <v>480</v>
      </c>
    </row>
    <row r="31" spans="1:11" x14ac:dyDescent="0.3">
      <c r="A31" s="1">
        <f>'34_bus'!I17</f>
        <v>14</v>
      </c>
      <c r="B31" s="4">
        <f>Dados[[#This Row],[Horas]]/24</f>
        <v>0.58333333333333337</v>
      </c>
      <c r="C31" s="1">
        <f>'34_bus'!J17</f>
        <v>51.516735791635057</v>
      </c>
      <c r="D31" s="1">
        <f>'34_bus'!K17</f>
        <v>260.7868116210239</v>
      </c>
      <c r="E31" s="1" t="s">
        <v>4</v>
      </c>
      <c r="F3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1" s="1">
        <f>IF(Dados[[#This Row],[Alimentador]]="13 barras",1,IF(Dados[[#This Row],[Alimentador]]="34 barras",2,))</f>
        <v>2</v>
      </c>
      <c r="H3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1" s="1" t="s">
        <v>7</v>
      </c>
      <c r="J31" s="1">
        <f>IF(Dados[[#This Row],[Alimentador]]="13 barras",4.16,IF(Dados[[#This Row],[Alimentador]]="34 barras",24.9,0))</f>
        <v>24.9</v>
      </c>
      <c r="K31" s="1">
        <f>IF(Dados[[#This Row],[Alimentador]]="13 barras",480,IF(Dados[[#This Row],[Alimentador]]="34 barras",4.16,0))</f>
        <v>4.16</v>
      </c>
    </row>
    <row r="32" spans="1:11" x14ac:dyDescent="0.3">
      <c r="A32" s="1">
        <f>'13_bus'!I18</f>
        <v>15</v>
      </c>
      <c r="B32" s="4">
        <f>Dados[[#This Row],[Horas]]/24</f>
        <v>0.625</v>
      </c>
      <c r="C32" s="1">
        <f>'13_bus'!J18</f>
        <v>11.743520087706679</v>
      </c>
      <c r="D32" s="1">
        <f>'13_bus'!K18</f>
        <v>418.35868336620553</v>
      </c>
      <c r="E32" s="1" t="s">
        <v>4</v>
      </c>
      <c r="F3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2" s="1">
        <f>IF(Dados[[#This Row],[Alimentador]]="13 barras",1,IF(Dados[[#This Row],[Alimentador]]="34 barras",2,))</f>
        <v>1</v>
      </c>
      <c r="H3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2" s="1" t="s">
        <v>6</v>
      </c>
      <c r="J32" s="1">
        <f>IF(Dados[[#This Row],[Alimentador]]="13 barras",4.16,IF(Dados[[#This Row],[Alimentador]]="34 barras",24.9,0))</f>
        <v>4.16</v>
      </c>
      <c r="K32" s="1">
        <f>IF(Dados[[#This Row],[Alimentador]]="13 barras",480,IF(Dados[[#This Row],[Alimentador]]="34 barras",4.16,0))</f>
        <v>480</v>
      </c>
    </row>
    <row r="33" spans="1:11" x14ac:dyDescent="0.3">
      <c r="A33" s="1">
        <f>'34_bus'!I18</f>
        <v>15</v>
      </c>
      <c r="B33" s="4">
        <f>Dados[[#This Row],[Horas]]/24</f>
        <v>0.625</v>
      </c>
      <c r="C33" s="1">
        <f>'34_bus'!J18</f>
        <v>46.225658282187382</v>
      </c>
      <c r="D33" s="1">
        <f>'34_bus'!K18</f>
        <v>227.7447963480526</v>
      </c>
      <c r="E33" s="1" t="s">
        <v>4</v>
      </c>
      <c r="F3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3" s="1">
        <f>IF(Dados[[#This Row],[Alimentador]]="13 barras",1,IF(Dados[[#This Row],[Alimentador]]="34 barras",2,))</f>
        <v>2</v>
      </c>
      <c r="H3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3" s="1" t="s">
        <v>7</v>
      </c>
      <c r="J33" s="1">
        <f>IF(Dados[[#This Row],[Alimentador]]="13 barras",4.16,IF(Dados[[#This Row],[Alimentador]]="34 barras",24.9,0))</f>
        <v>24.9</v>
      </c>
      <c r="K33" s="1">
        <f>IF(Dados[[#This Row],[Alimentador]]="13 barras",480,IF(Dados[[#This Row],[Alimentador]]="34 barras",4.16,0))</f>
        <v>4.16</v>
      </c>
    </row>
    <row r="34" spans="1:11" x14ac:dyDescent="0.3">
      <c r="A34" s="1">
        <f>'13_bus'!I19</f>
        <v>16</v>
      </c>
      <c r="B34" s="4">
        <f>Dados[[#This Row],[Horas]]/24</f>
        <v>0.66666666666666663</v>
      </c>
      <c r="C34" s="1">
        <f>'13_bus'!J19</f>
        <v>9.1490137936366924</v>
      </c>
      <c r="D34" s="1">
        <f>'13_bus'!K19</f>
        <v>358.75377506979919</v>
      </c>
      <c r="E34" s="1" t="s">
        <v>4</v>
      </c>
      <c r="F3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4" s="1">
        <f>IF(Dados[[#This Row],[Alimentador]]="13 barras",1,IF(Dados[[#This Row],[Alimentador]]="34 barras",2,))</f>
        <v>1</v>
      </c>
      <c r="H3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4" s="1" t="s">
        <v>6</v>
      </c>
      <c r="J34" s="1">
        <f>IF(Dados[[#This Row],[Alimentador]]="13 barras",4.16,IF(Dados[[#This Row],[Alimentador]]="34 barras",24.9,0))</f>
        <v>4.16</v>
      </c>
      <c r="K34" s="1">
        <f>IF(Dados[[#This Row],[Alimentador]]="13 barras",480,IF(Dados[[#This Row],[Alimentador]]="34 barras",4.16,0))</f>
        <v>480</v>
      </c>
    </row>
    <row r="35" spans="1:11" x14ac:dyDescent="0.3">
      <c r="A35" s="1">
        <f>'34_bus'!I19</f>
        <v>16</v>
      </c>
      <c r="B35" s="4">
        <f>Dados[[#This Row],[Horas]]/24</f>
        <v>0.66666666666666663</v>
      </c>
      <c r="C35" s="1">
        <f>'34_bus'!J19</f>
        <v>43.473781282912967</v>
      </c>
      <c r="D35" s="1">
        <f>'34_bus'!K19</f>
        <v>197.84364433918199</v>
      </c>
      <c r="E35" s="1" t="s">
        <v>4</v>
      </c>
      <c r="F3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5" s="1">
        <f>IF(Dados[[#This Row],[Alimentador]]="13 barras",1,IF(Dados[[#This Row],[Alimentador]]="34 barras",2,))</f>
        <v>2</v>
      </c>
      <c r="H3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5" s="1" t="s">
        <v>7</v>
      </c>
      <c r="J35" s="1">
        <f>IF(Dados[[#This Row],[Alimentador]]="13 barras",4.16,IF(Dados[[#This Row],[Alimentador]]="34 barras",24.9,0))</f>
        <v>24.9</v>
      </c>
      <c r="K35" s="1">
        <f>IF(Dados[[#This Row],[Alimentador]]="13 barras",480,IF(Dados[[#This Row],[Alimentador]]="34 barras",4.16,0))</f>
        <v>4.16</v>
      </c>
    </row>
    <row r="36" spans="1:11" x14ac:dyDescent="0.3">
      <c r="A36" s="1">
        <f>'13_bus'!I20</f>
        <v>17</v>
      </c>
      <c r="B36" s="4">
        <f>Dados[[#This Row],[Horas]]/24</f>
        <v>0.70833333333333337</v>
      </c>
      <c r="C36" s="1">
        <f>'13_bus'!J20</f>
        <v>11.999833468945591</v>
      </c>
      <c r="D36" s="1">
        <f>'13_bus'!K20</f>
        <v>423.76283982221639</v>
      </c>
      <c r="E36" s="1" t="s">
        <v>4</v>
      </c>
      <c r="F3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6" s="1">
        <f>IF(Dados[[#This Row],[Alimentador]]="13 barras",1,IF(Dados[[#This Row],[Alimentador]]="34 barras",2,))</f>
        <v>1</v>
      </c>
      <c r="H3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6" s="1" t="s">
        <v>6</v>
      </c>
      <c r="J36" s="1">
        <f>IF(Dados[[#This Row],[Alimentador]]="13 barras",4.16,IF(Dados[[#This Row],[Alimentador]]="34 barras",24.9,0))</f>
        <v>4.16</v>
      </c>
      <c r="K36" s="1">
        <f>IF(Dados[[#This Row],[Alimentador]]="13 barras",480,IF(Dados[[#This Row],[Alimentador]]="34 barras",4.16,0))</f>
        <v>480</v>
      </c>
    </row>
    <row r="37" spans="1:11" x14ac:dyDescent="0.3">
      <c r="A37" s="1">
        <f>'34_bus'!I20</f>
        <v>17</v>
      </c>
      <c r="B37" s="4">
        <f>Dados[[#This Row],[Horas]]/24</f>
        <v>0.70833333333333337</v>
      </c>
      <c r="C37" s="1">
        <f>'34_bus'!J20</f>
        <v>48.207078569971138</v>
      </c>
      <c r="D37" s="1">
        <f>'34_bus'!K20</f>
        <v>234.69870501861459</v>
      </c>
      <c r="E37" s="1" t="s">
        <v>4</v>
      </c>
      <c r="F3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7" s="1">
        <f>IF(Dados[[#This Row],[Alimentador]]="13 barras",1,IF(Dados[[#This Row],[Alimentador]]="34 barras",2,))</f>
        <v>2</v>
      </c>
      <c r="H3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7" s="1" t="s">
        <v>7</v>
      </c>
      <c r="J37" s="1">
        <f>IF(Dados[[#This Row],[Alimentador]]="13 barras",4.16,IF(Dados[[#This Row],[Alimentador]]="34 barras",24.9,0))</f>
        <v>24.9</v>
      </c>
      <c r="K37" s="1">
        <f>IF(Dados[[#This Row],[Alimentador]]="13 barras",480,IF(Dados[[#This Row],[Alimentador]]="34 barras",4.16,0))</f>
        <v>4.16</v>
      </c>
    </row>
    <row r="38" spans="1:11" x14ac:dyDescent="0.3">
      <c r="A38" s="1">
        <f>'13_bus'!I21</f>
        <v>18</v>
      </c>
      <c r="B38" s="4">
        <f>Dados[[#This Row],[Horas]]/24</f>
        <v>0.75</v>
      </c>
      <c r="C38" s="1">
        <f>'13_bus'!J21</f>
        <v>15.66975723861758</v>
      </c>
      <c r="D38" s="1">
        <f>'13_bus'!K21</f>
        <v>489.87315814641022</v>
      </c>
      <c r="E38" s="1" t="s">
        <v>4</v>
      </c>
      <c r="F3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8" s="1">
        <f>IF(Dados[[#This Row],[Alimentador]]="13 barras",1,IF(Dados[[#This Row],[Alimentador]]="34 barras",2,))</f>
        <v>1</v>
      </c>
      <c r="H3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8" s="1" t="s">
        <v>6</v>
      </c>
      <c r="J38" s="1">
        <f>IF(Dados[[#This Row],[Alimentador]]="13 barras",4.16,IF(Dados[[#This Row],[Alimentador]]="34 barras",24.9,0))</f>
        <v>4.16</v>
      </c>
      <c r="K38" s="1">
        <f>IF(Dados[[#This Row],[Alimentador]]="13 barras",480,IF(Dados[[#This Row],[Alimentador]]="34 barras",4.16,0))</f>
        <v>480</v>
      </c>
    </row>
    <row r="39" spans="1:11" x14ac:dyDescent="0.3">
      <c r="A39" s="1">
        <f>'34_bus'!I21</f>
        <v>18</v>
      </c>
      <c r="B39" s="4">
        <f>Dados[[#This Row],[Horas]]/24</f>
        <v>0.75</v>
      </c>
      <c r="C39" s="1">
        <f>'34_bus'!J21</f>
        <v>54.4227558066775</v>
      </c>
      <c r="D39" s="1">
        <f>'34_bus'!K21</f>
        <v>273.18882503297891</v>
      </c>
      <c r="E39" s="1" t="s">
        <v>4</v>
      </c>
      <c r="F3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39" s="1">
        <f>IF(Dados[[#This Row],[Alimentador]]="13 barras",1,IF(Dados[[#This Row],[Alimentador]]="34 barras",2,))</f>
        <v>2</v>
      </c>
      <c r="H3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39" s="1" t="s">
        <v>7</v>
      </c>
      <c r="J39" s="1">
        <f>IF(Dados[[#This Row],[Alimentador]]="13 barras",4.16,IF(Dados[[#This Row],[Alimentador]]="34 barras",24.9,0))</f>
        <v>24.9</v>
      </c>
      <c r="K39" s="1">
        <f>IF(Dados[[#This Row],[Alimentador]]="13 barras",480,IF(Dados[[#This Row],[Alimentador]]="34 barras",4.16,0))</f>
        <v>4.16</v>
      </c>
    </row>
    <row r="40" spans="1:11" x14ac:dyDescent="0.3">
      <c r="A40" s="1">
        <f>'13_bus'!I22</f>
        <v>19</v>
      </c>
      <c r="B40" s="4">
        <f>Dados[[#This Row],[Horas]]/24</f>
        <v>0.79166666666666663</v>
      </c>
      <c r="C40" s="1">
        <f>'13_bus'!J22</f>
        <v>58.739883090069803</v>
      </c>
      <c r="D40" s="1">
        <f>'13_bus'!K22</f>
        <v>935.93077069604328</v>
      </c>
      <c r="E40" s="1" t="s">
        <v>4</v>
      </c>
      <c r="F4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0" s="1">
        <f>IF(Dados[[#This Row],[Alimentador]]="13 barras",1,IF(Dados[[#This Row],[Alimentador]]="34 barras",2,))</f>
        <v>1</v>
      </c>
      <c r="H4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0" s="1" t="s">
        <v>6</v>
      </c>
      <c r="J40" s="1">
        <f>IF(Dados[[#This Row],[Alimentador]]="13 barras",4.16,IF(Dados[[#This Row],[Alimentador]]="34 barras",24.9,0))</f>
        <v>4.16</v>
      </c>
      <c r="K40" s="1">
        <f>IF(Dados[[#This Row],[Alimentador]]="13 barras",480,IF(Dados[[#This Row],[Alimentador]]="34 barras",4.16,0))</f>
        <v>480</v>
      </c>
    </row>
    <row r="41" spans="1:11" x14ac:dyDescent="0.3">
      <c r="A41" s="1">
        <f>'34_bus'!I22</f>
        <v>19</v>
      </c>
      <c r="B41" s="4">
        <f>Dados[[#This Row],[Horas]]/24</f>
        <v>0.79166666666666663</v>
      </c>
      <c r="C41" s="1">
        <f>'34_bus'!J22</f>
        <v>145.2048215941839</v>
      </c>
      <c r="D41" s="1">
        <f>'34_bus'!K22</f>
        <v>539.32919353876002</v>
      </c>
      <c r="E41" s="1" t="s">
        <v>4</v>
      </c>
      <c r="F4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1" s="1">
        <f>IF(Dados[[#This Row],[Alimentador]]="13 barras",1,IF(Dados[[#This Row],[Alimentador]]="34 barras",2,))</f>
        <v>2</v>
      </c>
      <c r="H4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1" s="1" t="s">
        <v>7</v>
      </c>
      <c r="J41" s="1">
        <f>IF(Dados[[#This Row],[Alimentador]]="13 barras",4.16,IF(Dados[[#This Row],[Alimentador]]="34 barras",24.9,0))</f>
        <v>24.9</v>
      </c>
      <c r="K41" s="1">
        <f>IF(Dados[[#This Row],[Alimentador]]="13 barras",480,IF(Dados[[#This Row],[Alimentador]]="34 barras",4.16,0))</f>
        <v>4.16</v>
      </c>
    </row>
    <row r="42" spans="1:11" x14ac:dyDescent="0.3">
      <c r="A42" s="1">
        <f>'13_bus'!I23</f>
        <v>20</v>
      </c>
      <c r="B42" s="4">
        <f>Dados[[#This Row],[Horas]]/24</f>
        <v>0.83333333333333337</v>
      </c>
      <c r="C42" s="1">
        <f>'13_bus'!J23</f>
        <v>87.508527483331846</v>
      </c>
      <c r="D42" s="1">
        <f>'13_bus'!K23</f>
        <v>1127.8944720578611</v>
      </c>
      <c r="E42" s="1" t="s">
        <v>4</v>
      </c>
      <c r="F4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2" s="1">
        <f>IF(Dados[[#This Row],[Alimentador]]="13 barras",1,IF(Dados[[#This Row],[Alimentador]]="34 barras",2,))</f>
        <v>1</v>
      </c>
      <c r="H4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2" s="1" t="s">
        <v>6</v>
      </c>
      <c r="J42" s="1">
        <f>IF(Dados[[#This Row],[Alimentador]]="13 barras",4.16,IF(Dados[[#This Row],[Alimentador]]="34 barras",24.9,0))</f>
        <v>4.16</v>
      </c>
      <c r="K42" s="1">
        <f>IF(Dados[[#This Row],[Alimentador]]="13 barras",480,IF(Dados[[#This Row],[Alimentador]]="34 barras",4.16,0))</f>
        <v>480</v>
      </c>
    </row>
    <row r="43" spans="1:11" x14ac:dyDescent="0.3">
      <c r="A43" s="1">
        <f>'34_bus'!I23</f>
        <v>20</v>
      </c>
      <c r="B43" s="4">
        <f>Dados[[#This Row],[Horas]]/24</f>
        <v>0.83333333333333337</v>
      </c>
      <c r="C43" s="1">
        <f>'34_bus'!J23</f>
        <v>215.59093320557469</v>
      </c>
      <c r="D43" s="1">
        <f>'34_bus'!K23</f>
        <v>673.40208374178496</v>
      </c>
      <c r="E43" s="1" t="s">
        <v>4</v>
      </c>
      <c r="F4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3" s="1">
        <f>IF(Dados[[#This Row],[Alimentador]]="13 barras",1,IF(Dados[[#This Row],[Alimentador]]="34 barras",2,))</f>
        <v>2</v>
      </c>
      <c r="H4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3" s="1" t="s">
        <v>7</v>
      </c>
      <c r="J43" s="1">
        <f>IF(Dados[[#This Row],[Alimentador]]="13 barras",4.16,IF(Dados[[#This Row],[Alimentador]]="34 barras",24.9,0))</f>
        <v>24.9</v>
      </c>
      <c r="K43" s="1">
        <f>IF(Dados[[#This Row],[Alimentador]]="13 barras",480,IF(Dados[[#This Row],[Alimentador]]="34 barras",4.16,0))</f>
        <v>4.16</v>
      </c>
    </row>
    <row r="44" spans="1:11" x14ac:dyDescent="0.3">
      <c r="A44" s="1">
        <f>'13_bus'!I24</f>
        <v>21</v>
      </c>
      <c r="B44" s="4">
        <f>Dados[[#This Row],[Horas]]/24</f>
        <v>0.875</v>
      </c>
      <c r="C44" s="1">
        <f>'13_bus'!J24</f>
        <v>110.9203608076016</v>
      </c>
      <c r="D44" s="1">
        <f>'13_bus'!K24</f>
        <v>1255.138788689015</v>
      </c>
      <c r="E44" s="1" t="s">
        <v>4</v>
      </c>
      <c r="F4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4" s="1">
        <f>IF(Dados[[#This Row],[Alimentador]]="13 barras",1,IF(Dados[[#This Row],[Alimentador]]="34 barras",2,))</f>
        <v>1</v>
      </c>
      <c r="H4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4" s="1" t="s">
        <v>6</v>
      </c>
      <c r="J44" s="1">
        <f>IF(Dados[[#This Row],[Alimentador]]="13 barras",4.16,IF(Dados[[#This Row],[Alimentador]]="34 barras",24.9,0))</f>
        <v>4.16</v>
      </c>
      <c r="K44" s="1">
        <f>IF(Dados[[#This Row],[Alimentador]]="13 barras",480,IF(Dados[[#This Row],[Alimentador]]="34 barras",4.16,0))</f>
        <v>480</v>
      </c>
    </row>
    <row r="45" spans="1:11" x14ac:dyDescent="0.3">
      <c r="A45" s="1">
        <f>'34_bus'!I24</f>
        <v>21</v>
      </c>
      <c r="B45" s="4">
        <f>Dados[[#This Row],[Horas]]/24</f>
        <v>0.875</v>
      </c>
      <c r="C45" s="1">
        <f>'34_bus'!J24</f>
        <v>272.70844824290612</v>
      </c>
      <c r="D45" s="1">
        <f>'34_bus'!K24</f>
        <v>762.12896083095177</v>
      </c>
      <c r="E45" s="1" t="s">
        <v>4</v>
      </c>
      <c r="F4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5" s="1">
        <f>IF(Dados[[#This Row],[Alimentador]]="13 barras",1,IF(Dados[[#This Row],[Alimentador]]="34 barras",2,))</f>
        <v>2</v>
      </c>
      <c r="H4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5" s="1" t="s">
        <v>7</v>
      </c>
      <c r="J45" s="1">
        <f>IF(Dados[[#This Row],[Alimentador]]="13 barras",4.16,IF(Dados[[#This Row],[Alimentador]]="34 barras",24.9,0))</f>
        <v>24.9</v>
      </c>
      <c r="K45" s="1">
        <f>IF(Dados[[#This Row],[Alimentador]]="13 barras",480,IF(Dados[[#This Row],[Alimentador]]="34 barras",4.16,0))</f>
        <v>4.16</v>
      </c>
    </row>
    <row r="46" spans="1:11" x14ac:dyDescent="0.3">
      <c r="A46" s="1">
        <f>'13_bus'!I25</f>
        <v>22</v>
      </c>
      <c r="B46" s="4">
        <f>Dados[[#This Row],[Horas]]/24</f>
        <v>0.91666666666666663</v>
      </c>
      <c r="C46" s="1">
        <f>'13_bus'!J25</f>
        <v>87.508527483331846</v>
      </c>
      <c r="D46" s="1">
        <f>'13_bus'!K25</f>
        <v>1127.8944720578611</v>
      </c>
      <c r="E46" s="1" t="s">
        <v>4</v>
      </c>
      <c r="F4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6" s="1">
        <f>IF(Dados[[#This Row],[Alimentador]]="13 barras",1,IF(Dados[[#This Row],[Alimentador]]="34 barras",2,))</f>
        <v>1</v>
      </c>
      <c r="H4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6" s="1" t="s">
        <v>6</v>
      </c>
      <c r="J46" s="1">
        <f>IF(Dados[[#This Row],[Alimentador]]="13 barras",4.16,IF(Dados[[#This Row],[Alimentador]]="34 barras",24.9,0))</f>
        <v>4.16</v>
      </c>
      <c r="K46" s="1">
        <f>IF(Dados[[#This Row],[Alimentador]]="13 barras",480,IF(Dados[[#This Row],[Alimentador]]="34 barras",4.16,0))</f>
        <v>480</v>
      </c>
    </row>
    <row r="47" spans="1:11" x14ac:dyDescent="0.3">
      <c r="A47" s="1">
        <f>'34_bus'!I25</f>
        <v>22</v>
      </c>
      <c r="B47" s="4">
        <f>Dados[[#This Row],[Horas]]/24</f>
        <v>0.91666666666666663</v>
      </c>
      <c r="C47" s="1">
        <f>'34_bus'!J25</f>
        <v>215.59093320557469</v>
      </c>
      <c r="D47" s="1">
        <f>'34_bus'!K25</f>
        <v>673.40208374178496</v>
      </c>
      <c r="E47" s="1" t="s">
        <v>4</v>
      </c>
      <c r="F4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7" s="1">
        <f>IF(Dados[[#This Row],[Alimentador]]="13 barras",1,IF(Dados[[#This Row],[Alimentador]]="34 barras",2,))</f>
        <v>2</v>
      </c>
      <c r="H4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7" s="1" t="s">
        <v>7</v>
      </c>
      <c r="J47" s="1">
        <f>IF(Dados[[#This Row],[Alimentador]]="13 barras",4.16,IF(Dados[[#This Row],[Alimentador]]="34 barras",24.9,0))</f>
        <v>24.9</v>
      </c>
      <c r="K47" s="1">
        <f>IF(Dados[[#This Row],[Alimentador]]="13 barras",480,IF(Dados[[#This Row],[Alimentador]]="34 barras",4.16,0))</f>
        <v>4.16</v>
      </c>
    </row>
    <row r="48" spans="1:11" x14ac:dyDescent="0.3">
      <c r="A48" s="1">
        <f>'13_bus'!I26</f>
        <v>23</v>
      </c>
      <c r="B48" s="4">
        <f>Dados[[#This Row],[Horas]]/24</f>
        <v>0.95833333333333337</v>
      </c>
      <c r="C48" s="1">
        <f>'13_bus'!J26</f>
        <v>50.422928824424638</v>
      </c>
      <c r="D48" s="1">
        <f>'13_bus'!K26</f>
        <v>872.92621156688324</v>
      </c>
      <c r="E48" s="1" t="s">
        <v>4</v>
      </c>
      <c r="F4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8" s="1">
        <f>IF(Dados[[#This Row],[Alimentador]]="13 barras",1,IF(Dados[[#This Row],[Alimentador]]="34 barras",2,))</f>
        <v>1</v>
      </c>
      <c r="H4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8" s="1" t="s">
        <v>6</v>
      </c>
      <c r="J48" s="1">
        <f>IF(Dados[[#This Row],[Alimentador]]="13 barras",4.16,IF(Dados[[#This Row],[Alimentador]]="34 barras",24.9,0))</f>
        <v>4.16</v>
      </c>
      <c r="K48" s="1">
        <f>IF(Dados[[#This Row],[Alimentador]]="13 barras",480,IF(Dados[[#This Row],[Alimentador]]="34 barras",4.16,0))</f>
        <v>480</v>
      </c>
    </row>
    <row r="49" spans="1:11" x14ac:dyDescent="0.3">
      <c r="A49" s="1">
        <f>'34_bus'!I26</f>
        <v>23</v>
      </c>
      <c r="B49" s="4">
        <f>Dados[[#This Row],[Horas]]/24</f>
        <v>0.95833333333333337</v>
      </c>
      <c r="C49" s="1">
        <f>'34_bus'!J26</f>
        <v>126.754469840616</v>
      </c>
      <c r="D49" s="1">
        <f>'34_bus'!K26</f>
        <v>501.71572048156122</v>
      </c>
      <c r="E49" s="1" t="s">
        <v>4</v>
      </c>
      <c r="F4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75</v>
      </c>
      <c r="G49" s="1">
        <f>IF(Dados[[#This Row],[Alimentador]]="13 barras",1,IF(Dados[[#This Row],[Alimentador]]="34 barras",2,))</f>
        <v>2</v>
      </c>
      <c r="H4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1</v>
      </c>
      <c r="I49" s="1" t="s">
        <v>7</v>
      </c>
      <c r="J49" s="1">
        <f>IF(Dados[[#This Row],[Alimentador]]="13 barras",4.16,IF(Dados[[#This Row],[Alimentador]]="34 barras",24.9,0))</f>
        <v>24.9</v>
      </c>
      <c r="K49" s="1">
        <f>IF(Dados[[#This Row],[Alimentador]]="13 barras",480,IF(Dados[[#This Row],[Alimentador]]="34 barras",4.16,0))</f>
        <v>4.16</v>
      </c>
    </row>
    <row r="50" spans="1:11" x14ac:dyDescent="0.3">
      <c r="A50" s="1">
        <f>'13_bus'!P3</f>
        <v>0</v>
      </c>
      <c r="B50" s="4">
        <f>Dados[[#This Row],[Horas]]/24</f>
        <v>0</v>
      </c>
      <c r="C50" s="1">
        <f>'13_bus'!Q3</f>
        <v>15.930312468298871</v>
      </c>
      <c r="D50" s="1">
        <f>'13_bus'!R3</f>
        <v>494.50650863147928</v>
      </c>
      <c r="E50" s="1" t="s">
        <v>5</v>
      </c>
      <c r="F5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0" s="1">
        <f>IF(Dados[[#This Row],[Alimentador]]="13 barras",1,IF(Dados[[#This Row],[Alimentador]]="34 barras",2,))</f>
        <v>1</v>
      </c>
      <c r="H5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0" s="1" t="s">
        <v>6</v>
      </c>
      <c r="J50" s="1">
        <f>IF(Dados[[#This Row],[Alimentador]]="13 barras",4.16,IF(Dados[[#This Row],[Alimentador]]="34 barras",24.9,0))</f>
        <v>4.16</v>
      </c>
      <c r="K50" s="1">
        <f>IF(Dados[[#This Row],[Alimentador]]="13 barras",480,IF(Dados[[#This Row],[Alimentador]]="34 barras",4.16,0))</f>
        <v>480</v>
      </c>
    </row>
    <row r="51" spans="1:11" x14ac:dyDescent="0.3">
      <c r="A51" s="1">
        <f>'34_bus'!P3</f>
        <v>0</v>
      </c>
      <c r="B51" s="4">
        <f>Dados[[#This Row],[Horas]]/24</f>
        <v>0</v>
      </c>
      <c r="C51" s="1">
        <f>'34_bus'!Q3</f>
        <v>55.620704725471143</v>
      </c>
      <c r="D51" s="1">
        <f>'34_bus'!R3</f>
        <v>277.90298979749122</v>
      </c>
      <c r="E51" s="1" t="s">
        <v>5</v>
      </c>
      <c r="F5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1" s="1">
        <f>IF(Dados[[#This Row],[Alimentador]]="13 barras",1,IF(Dados[[#This Row],[Alimentador]]="34 barras",2,))</f>
        <v>2</v>
      </c>
      <c r="H5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1" s="1" t="s">
        <v>7</v>
      </c>
      <c r="J51" s="1">
        <f>IF(Dados[[#This Row],[Alimentador]]="13 barras",4.16,IF(Dados[[#This Row],[Alimentador]]="34 barras",24.9,0))</f>
        <v>24.9</v>
      </c>
      <c r="K51" s="1">
        <f>IF(Dados[[#This Row],[Alimentador]]="13 barras",480,IF(Dados[[#This Row],[Alimentador]]="34 barras",4.16,0))</f>
        <v>4.16</v>
      </c>
    </row>
    <row r="52" spans="1:11" x14ac:dyDescent="0.3">
      <c r="A52" s="1">
        <f>'13_bus'!P4</f>
        <v>1</v>
      </c>
      <c r="B52" s="4">
        <f>Dados[[#This Row],[Horas]]/24</f>
        <v>4.1666666666666664E-2</v>
      </c>
      <c r="C52" s="1">
        <f>'13_bus'!Q4</f>
        <v>7.3938347808727016</v>
      </c>
      <c r="D52" s="1">
        <f>'13_bus'!R4</f>
        <v>308.44749183774758</v>
      </c>
      <c r="E52" s="1" t="s">
        <v>5</v>
      </c>
      <c r="F5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2" s="1">
        <f>IF(Dados[[#This Row],[Alimentador]]="13 barras",1,IF(Dados[[#This Row],[Alimentador]]="34 barras",2,))</f>
        <v>1</v>
      </c>
      <c r="H5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2" s="1" t="s">
        <v>6</v>
      </c>
      <c r="J52" s="1">
        <f>IF(Dados[[#This Row],[Alimentador]]="13 barras",4.16,IF(Dados[[#This Row],[Alimentador]]="34 barras",24.9,0))</f>
        <v>4.16</v>
      </c>
      <c r="K52" s="1">
        <f>IF(Dados[[#This Row],[Alimentador]]="13 barras",480,IF(Dados[[#This Row],[Alimentador]]="34 barras",4.16,0))</f>
        <v>480</v>
      </c>
    </row>
    <row r="53" spans="1:11" x14ac:dyDescent="0.3">
      <c r="A53" s="1">
        <f>'34_bus'!P4</f>
        <v>1</v>
      </c>
      <c r="B53" s="4">
        <f>Dados[[#This Row],[Horas]]/24</f>
        <v>4.1666666666666664E-2</v>
      </c>
      <c r="C53" s="1">
        <f>'34_bus'!Q4</f>
        <v>43.606711926003847</v>
      </c>
      <c r="D53" s="1">
        <f>'34_bus'!R4</f>
        <v>175.69013121886721</v>
      </c>
      <c r="E53" s="1" t="s">
        <v>5</v>
      </c>
      <c r="F5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3" s="1">
        <f>IF(Dados[[#This Row],[Alimentador]]="13 barras",1,IF(Dados[[#This Row],[Alimentador]]="34 barras",2,))</f>
        <v>2</v>
      </c>
      <c r="H5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3" s="1" t="s">
        <v>7</v>
      </c>
      <c r="J53" s="1">
        <f>IF(Dados[[#This Row],[Alimentador]]="13 barras",4.16,IF(Dados[[#This Row],[Alimentador]]="34 barras",24.9,0))</f>
        <v>24.9</v>
      </c>
      <c r="K53" s="1">
        <f>IF(Dados[[#This Row],[Alimentador]]="13 barras",480,IF(Dados[[#This Row],[Alimentador]]="34 barras",4.16,0))</f>
        <v>4.16</v>
      </c>
    </row>
    <row r="54" spans="1:11" x14ac:dyDescent="0.3">
      <c r="A54" s="1">
        <f>'13_bus'!P5</f>
        <v>2</v>
      </c>
      <c r="B54" s="4">
        <f>Dados[[#This Row],[Horas]]/24</f>
        <v>8.3333333333333329E-2</v>
      </c>
      <c r="C54" s="1">
        <f>'13_bus'!Q5</f>
        <v>8.2007521747525018</v>
      </c>
      <c r="D54" s="1">
        <f>'13_bus'!R5</f>
        <v>332.67452575052579</v>
      </c>
      <c r="E54" s="1" t="s">
        <v>5</v>
      </c>
      <c r="F5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4" s="1">
        <f>IF(Dados[[#This Row],[Alimentador]]="13 barras",1,IF(Dados[[#This Row],[Alimentador]]="34 barras",2,))</f>
        <v>1</v>
      </c>
      <c r="H5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4" s="1" t="s">
        <v>6</v>
      </c>
      <c r="J54" s="1">
        <f>IF(Dados[[#This Row],[Alimentador]]="13 barras",4.16,IF(Dados[[#This Row],[Alimentador]]="34 barras",24.9,0))</f>
        <v>4.16</v>
      </c>
      <c r="K54" s="1">
        <f>IF(Dados[[#This Row],[Alimentador]]="13 barras",480,IF(Dados[[#This Row],[Alimentador]]="34 barras",4.16,0))</f>
        <v>480</v>
      </c>
    </row>
    <row r="55" spans="1:11" x14ac:dyDescent="0.3">
      <c r="A55" s="1">
        <f>'34_bus'!P5</f>
        <v>2</v>
      </c>
      <c r="B55" s="4">
        <f>Dados[[#This Row],[Horas]]/24</f>
        <v>8.3333333333333329E-2</v>
      </c>
      <c r="C55" s="1">
        <f>'34_bus'!Q5</f>
        <v>44.306513932535701</v>
      </c>
      <c r="D55" s="1">
        <f>'34_bus'!R5</f>
        <v>189.8631021245638</v>
      </c>
      <c r="E55" s="1" t="s">
        <v>5</v>
      </c>
      <c r="F5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5" s="1">
        <f>IF(Dados[[#This Row],[Alimentador]]="13 barras",1,IF(Dados[[#This Row],[Alimentador]]="34 barras",2,))</f>
        <v>2</v>
      </c>
      <c r="H5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5" s="1" t="s">
        <v>7</v>
      </c>
      <c r="J55" s="1">
        <f>IF(Dados[[#This Row],[Alimentador]]="13 barras",4.16,IF(Dados[[#This Row],[Alimentador]]="34 barras",24.9,0))</f>
        <v>24.9</v>
      </c>
      <c r="K55" s="1">
        <f>IF(Dados[[#This Row],[Alimentador]]="13 barras",480,IF(Dados[[#This Row],[Alimentador]]="34 barras",4.16,0))</f>
        <v>4.16</v>
      </c>
    </row>
    <row r="56" spans="1:11" x14ac:dyDescent="0.3">
      <c r="A56" s="1">
        <f>'13_bus'!P6</f>
        <v>3</v>
      </c>
      <c r="B56" s="4">
        <f>Dados[[#This Row],[Horas]]/24</f>
        <v>0.125</v>
      </c>
      <c r="C56" s="1">
        <f>'13_bus'!Q6</f>
        <v>9.6025393390318357</v>
      </c>
      <c r="D56" s="1">
        <f>'13_bus'!R6</f>
        <v>369.72791898228388</v>
      </c>
      <c r="E56" s="1" t="s">
        <v>5</v>
      </c>
      <c r="F5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6" s="1">
        <f>IF(Dados[[#This Row],[Alimentador]]="13 barras",1,IF(Dados[[#This Row],[Alimentador]]="34 barras",2,))</f>
        <v>1</v>
      </c>
      <c r="H5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6" s="1" t="s">
        <v>6</v>
      </c>
      <c r="J56" s="1">
        <f>IF(Dados[[#This Row],[Alimentador]]="13 barras",4.16,IF(Dados[[#This Row],[Alimentador]]="34 barras",24.9,0))</f>
        <v>4.16</v>
      </c>
      <c r="K56" s="1">
        <f>IF(Dados[[#This Row],[Alimentador]]="13 barras",480,IF(Dados[[#This Row],[Alimentador]]="34 barras",4.16,0))</f>
        <v>480</v>
      </c>
    </row>
    <row r="57" spans="1:11" x14ac:dyDescent="0.3">
      <c r="A57" s="1">
        <f>'34_bus'!P6</f>
        <v>3</v>
      </c>
      <c r="B57" s="4">
        <f>Dados[[#This Row],[Horas]]/24</f>
        <v>0.125</v>
      </c>
      <c r="C57" s="1">
        <f>'34_bus'!Q6</f>
        <v>45.938011875192601</v>
      </c>
      <c r="D57" s="1">
        <f>'34_bus'!R6</f>
        <v>208.74381943398629</v>
      </c>
      <c r="E57" s="1" t="s">
        <v>5</v>
      </c>
      <c r="F5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7" s="1">
        <f>IF(Dados[[#This Row],[Alimentador]]="13 barras",1,IF(Dados[[#This Row],[Alimentador]]="34 barras",2,))</f>
        <v>2</v>
      </c>
      <c r="H5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7" s="1" t="s">
        <v>7</v>
      </c>
      <c r="J57" s="1">
        <f>IF(Dados[[#This Row],[Alimentador]]="13 barras",4.16,IF(Dados[[#This Row],[Alimentador]]="34 barras",24.9,0))</f>
        <v>24.9</v>
      </c>
      <c r="K57" s="1">
        <f>IF(Dados[[#This Row],[Alimentador]]="13 barras",480,IF(Dados[[#This Row],[Alimentador]]="34 barras",4.16,0))</f>
        <v>4.16</v>
      </c>
    </row>
    <row r="58" spans="1:11" x14ac:dyDescent="0.3">
      <c r="A58" s="1">
        <f>'13_bus'!P7</f>
        <v>4</v>
      </c>
      <c r="B58" s="4">
        <f>Dados[[#This Row],[Horas]]/24</f>
        <v>0.16666666666666666</v>
      </c>
      <c r="C58" s="1">
        <f>'13_bus'!Q7</f>
        <v>8.6412710038673648</v>
      </c>
      <c r="D58" s="1">
        <f>'13_bus'!R7</f>
        <v>345.02195293490013</v>
      </c>
      <c r="E58" s="1" t="s">
        <v>5</v>
      </c>
      <c r="F5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8" s="1">
        <f>IF(Dados[[#This Row],[Alimentador]]="13 barras",1,IF(Dados[[#This Row],[Alimentador]]="34 barras",2,))</f>
        <v>1</v>
      </c>
      <c r="H5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8" s="1" t="s">
        <v>6</v>
      </c>
      <c r="J58" s="1">
        <f>IF(Dados[[#This Row],[Alimentador]]="13 barras",4.16,IF(Dados[[#This Row],[Alimentador]]="34 barras",24.9,0))</f>
        <v>4.16</v>
      </c>
      <c r="K58" s="1">
        <f>IF(Dados[[#This Row],[Alimentador]]="13 barras",480,IF(Dados[[#This Row],[Alimentador]]="34 barras",4.16,0))</f>
        <v>480</v>
      </c>
    </row>
    <row r="59" spans="1:11" x14ac:dyDescent="0.3">
      <c r="A59" s="1">
        <f>'34_bus'!P7</f>
        <v>4</v>
      </c>
      <c r="B59" s="4">
        <f>Dados[[#This Row],[Horas]]/24</f>
        <v>0.16666666666666666</v>
      </c>
      <c r="C59" s="1">
        <f>'34_bus'!Q7</f>
        <v>44.626591494942687</v>
      </c>
      <c r="D59" s="1">
        <f>'34_bus'!R7</f>
        <v>196.21209672801649</v>
      </c>
      <c r="E59" s="1" t="s">
        <v>5</v>
      </c>
      <c r="F5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59" s="1">
        <f>IF(Dados[[#This Row],[Alimentador]]="13 barras",1,IF(Dados[[#This Row],[Alimentador]]="34 barras",2,))</f>
        <v>2</v>
      </c>
      <c r="H5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59" s="1" t="s">
        <v>7</v>
      </c>
      <c r="J59" s="1">
        <f>IF(Dados[[#This Row],[Alimentador]]="13 barras",4.16,IF(Dados[[#This Row],[Alimentador]]="34 barras",24.9,0))</f>
        <v>24.9</v>
      </c>
      <c r="K59" s="1">
        <f>IF(Dados[[#This Row],[Alimentador]]="13 barras",480,IF(Dados[[#This Row],[Alimentador]]="34 barras",4.16,0))</f>
        <v>4.16</v>
      </c>
    </row>
    <row r="60" spans="1:11" x14ac:dyDescent="0.3">
      <c r="A60" s="1">
        <f>'13_bus'!P8</f>
        <v>5</v>
      </c>
      <c r="B60" s="4">
        <f>Dados[[#This Row],[Horas]]/24</f>
        <v>0.20833333333333334</v>
      </c>
      <c r="C60" s="1">
        <f>'13_bus'!Q8</f>
        <v>9.6025393390318357</v>
      </c>
      <c r="D60" s="1">
        <f>'13_bus'!R8</f>
        <v>369.72791898228388</v>
      </c>
      <c r="E60" s="1" t="s">
        <v>5</v>
      </c>
      <c r="F6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0" s="1">
        <f>IF(Dados[[#This Row],[Alimentador]]="13 barras",1,IF(Dados[[#This Row],[Alimentador]]="34 barras",2,))</f>
        <v>1</v>
      </c>
      <c r="H6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0" s="1" t="s">
        <v>6</v>
      </c>
      <c r="J60" s="1">
        <f>IF(Dados[[#This Row],[Alimentador]]="13 barras",4.16,IF(Dados[[#This Row],[Alimentador]]="34 barras",24.9,0))</f>
        <v>4.16</v>
      </c>
      <c r="K60" s="1">
        <f>IF(Dados[[#This Row],[Alimentador]]="13 barras",480,IF(Dados[[#This Row],[Alimentador]]="34 barras",4.16,0))</f>
        <v>480</v>
      </c>
    </row>
    <row r="61" spans="1:11" x14ac:dyDescent="0.3">
      <c r="A61" s="1">
        <f>'34_bus'!P8</f>
        <v>5</v>
      </c>
      <c r="B61" s="4">
        <f>Dados[[#This Row],[Horas]]/24</f>
        <v>0.20833333333333334</v>
      </c>
      <c r="C61" s="1">
        <f>'34_bus'!Q8</f>
        <v>45.938011875192601</v>
      </c>
      <c r="D61" s="1">
        <f>'34_bus'!R8</f>
        <v>208.74381943398629</v>
      </c>
      <c r="E61" s="1" t="s">
        <v>5</v>
      </c>
      <c r="F6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1" s="1">
        <f>IF(Dados[[#This Row],[Alimentador]]="13 barras",1,IF(Dados[[#This Row],[Alimentador]]="34 barras",2,))</f>
        <v>2</v>
      </c>
      <c r="H6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1" s="1" t="s">
        <v>7</v>
      </c>
      <c r="J61" s="1">
        <f>IF(Dados[[#This Row],[Alimentador]]="13 barras",4.16,IF(Dados[[#This Row],[Alimentador]]="34 barras",24.9,0))</f>
        <v>24.9</v>
      </c>
      <c r="K61" s="1">
        <f>IF(Dados[[#This Row],[Alimentador]]="13 barras",480,IF(Dados[[#This Row],[Alimentador]]="34 barras",4.16,0))</f>
        <v>4.16</v>
      </c>
    </row>
    <row r="62" spans="1:11" x14ac:dyDescent="0.3">
      <c r="A62" s="1">
        <f>'13_bus'!P9</f>
        <v>6</v>
      </c>
      <c r="B62" s="4">
        <f>Dados[[#This Row],[Horas]]/24</f>
        <v>0.25</v>
      </c>
      <c r="C62" s="1">
        <f>'13_bus'!Q9</f>
        <v>15.775812395562619</v>
      </c>
      <c r="D62" s="1">
        <f>'13_bus'!R9</f>
        <v>491.76698972689252</v>
      </c>
      <c r="E62" s="1" t="s">
        <v>5</v>
      </c>
      <c r="F6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2" s="1">
        <f>IF(Dados[[#This Row],[Alimentador]]="13 barras",1,IF(Dados[[#This Row],[Alimentador]]="34 barras",2,))</f>
        <v>1</v>
      </c>
      <c r="H6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2" s="1" t="s">
        <v>6</v>
      </c>
      <c r="J62" s="1">
        <f>IF(Dados[[#This Row],[Alimentador]]="13 barras",4.16,IF(Dados[[#This Row],[Alimentador]]="34 barras",24.9,0))</f>
        <v>4.16</v>
      </c>
      <c r="K62" s="1">
        <f>IF(Dados[[#This Row],[Alimentador]]="13 barras",480,IF(Dados[[#This Row],[Alimentador]]="34 barras",4.16,0))</f>
        <v>480</v>
      </c>
    </row>
    <row r="63" spans="1:11" x14ac:dyDescent="0.3">
      <c r="A63" s="1">
        <f>'34_bus'!P9</f>
        <v>6</v>
      </c>
      <c r="B63" s="4">
        <f>Dados[[#This Row],[Horas]]/24</f>
        <v>0.25</v>
      </c>
      <c r="C63" s="1">
        <f>'34_bus'!Q9</f>
        <v>54.908737272277683</v>
      </c>
      <c r="D63" s="1">
        <f>'34_bus'!R9</f>
        <v>275.11462778756788</v>
      </c>
      <c r="E63" s="1" t="s">
        <v>5</v>
      </c>
      <c r="F6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3" s="1">
        <f>IF(Dados[[#This Row],[Alimentador]]="13 barras",1,IF(Dados[[#This Row],[Alimentador]]="34 barras",2,))</f>
        <v>2</v>
      </c>
      <c r="H6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3" s="1" t="s">
        <v>7</v>
      </c>
      <c r="J63" s="1">
        <f>IF(Dados[[#This Row],[Alimentador]]="13 barras",4.16,IF(Dados[[#This Row],[Alimentador]]="34 barras",24.9,0))</f>
        <v>24.9</v>
      </c>
      <c r="K63" s="1">
        <f>IF(Dados[[#This Row],[Alimentador]]="13 barras",480,IF(Dados[[#This Row],[Alimentador]]="34 barras",4.16,0))</f>
        <v>4.16</v>
      </c>
    </row>
    <row r="64" spans="1:11" x14ac:dyDescent="0.3">
      <c r="A64" s="1">
        <f>'13_bus'!P10</f>
        <v>7</v>
      </c>
      <c r="B64" s="4">
        <f>Dados[[#This Row],[Horas]]/24</f>
        <v>0.29166666666666669</v>
      </c>
      <c r="C64" s="1">
        <f>'13_bus'!Q10</f>
        <v>29.407564005102209</v>
      </c>
      <c r="D64" s="1">
        <f>'13_bus'!R10</f>
        <v>669.71988989726253</v>
      </c>
      <c r="E64" s="1" t="s">
        <v>5</v>
      </c>
      <c r="F6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4" s="1">
        <f>IF(Dados[[#This Row],[Alimentador]]="13 barras",1,IF(Dados[[#This Row],[Alimentador]]="34 barras",2,))</f>
        <v>1</v>
      </c>
      <c r="H6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4" s="1" t="s">
        <v>6</v>
      </c>
      <c r="J64" s="1">
        <f>IF(Dados[[#This Row],[Alimentador]]="13 barras",4.16,IF(Dados[[#This Row],[Alimentador]]="34 barras",24.9,0))</f>
        <v>4.16</v>
      </c>
      <c r="K64" s="1">
        <f>IF(Dados[[#This Row],[Alimentador]]="13 barras",480,IF(Dados[[#This Row],[Alimentador]]="34 barras",4.16,0))</f>
        <v>480</v>
      </c>
    </row>
    <row r="65" spans="1:11" x14ac:dyDescent="0.3">
      <c r="A65" s="1">
        <f>'34_bus'!P10</f>
        <v>7</v>
      </c>
      <c r="B65" s="4">
        <f>Dados[[#This Row],[Horas]]/24</f>
        <v>0.29166666666666669</v>
      </c>
      <c r="C65" s="1">
        <f>'34_bus'!Q10</f>
        <v>77.529823441783392</v>
      </c>
      <c r="D65" s="1">
        <f>'34_bus'!R10</f>
        <v>371.97749119291387</v>
      </c>
      <c r="E65" s="1" t="s">
        <v>5</v>
      </c>
      <c r="F6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5" s="1">
        <f>IF(Dados[[#This Row],[Alimentador]]="13 barras",1,IF(Dados[[#This Row],[Alimentador]]="34 barras",2,))</f>
        <v>2</v>
      </c>
      <c r="H6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5" s="1" t="s">
        <v>7</v>
      </c>
      <c r="J65" s="1">
        <f>IF(Dados[[#This Row],[Alimentador]]="13 barras",4.16,IF(Dados[[#This Row],[Alimentador]]="34 barras",24.9,0))</f>
        <v>24.9</v>
      </c>
      <c r="K65" s="1">
        <f>IF(Dados[[#This Row],[Alimentador]]="13 barras",480,IF(Dados[[#This Row],[Alimentador]]="34 barras",4.16,0))</f>
        <v>4.16</v>
      </c>
    </row>
    <row r="66" spans="1:11" x14ac:dyDescent="0.3">
      <c r="A66" s="1">
        <f>'13_bus'!P11</f>
        <v>8</v>
      </c>
      <c r="B66" s="4">
        <f>Dados[[#This Row],[Horas]]/24</f>
        <v>0.33333333333333331</v>
      </c>
      <c r="C66" s="1">
        <f>'13_bus'!Q11</f>
        <v>34.369838186185852</v>
      </c>
      <c r="D66" s="1">
        <f>'13_bus'!R11</f>
        <v>722.57267303274898</v>
      </c>
      <c r="E66" s="1" t="s">
        <v>5</v>
      </c>
      <c r="F6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6" s="1">
        <f>IF(Dados[[#This Row],[Alimentador]]="13 barras",1,IF(Dados[[#This Row],[Alimentador]]="34 barras",2,))</f>
        <v>1</v>
      </c>
      <c r="H6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6" s="1" t="s">
        <v>6</v>
      </c>
      <c r="J66" s="1">
        <f>IF(Dados[[#This Row],[Alimentador]]="13 barras",4.16,IF(Dados[[#This Row],[Alimentador]]="34 barras",24.9,0))</f>
        <v>4.16</v>
      </c>
      <c r="K66" s="1">
        <f>IF(Dados[[#This Row],[Alimentador]]="13 barras",480,IF(Dados[[#This Row],[Alimentador]]="34 barras",4.16,0))</f>
        <v>480</v>
      </c>
    </row>
    <row r="67" spans="1:11" x14ac:dyDescent="0.3">
      <c r="A67" s="1">
        <f>'34_bus'!P11</f>
        <v>8</v>
      </c>
      <c r="B67" s="4">
        <f>Dados[[#This Row],[Horas]]/24</f>
        <v>0.33333333333333331</v>
      </c>
      <c r="C67" s="1">
        <f>'34_bus'!Q11</f>
        <v>84.918689994388103</v>
      </c>
      <c r="D67" s="1">
        <f>'34_bus'!R11</f>
        <v>396.20171231166012</v>
      </c>
      <c r="E67" s="1" t="s">
        <v>5</v>
      </c>
      <c r="F6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7" s="1">
        <f>IF(Dados[[#This Row],[Alimentador]]="13 barras",1,IF(Dados[[#This Row],[Alimentador]]="34 barras",2,))</f>
        <v>2</v>
      </c>
      <c r="H6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7" s="1" t="s">
        <v>7</v>
      </c>
      <c r="J67" s="1">
        <f>IF(Dados[[#This Row],[Alimentador]]="13 barras",4.16,IF(Dados[[#This Row],[Alimentador]]="34 barras",24.9,0))</f>
        <v>24.9</v>
      </c>
      <c r="K67" s="1">
        <f>IF(Dados[[#This Row],[Alimentador]]="13 barras",480,IF(Dados[[#This Row],[Alimentador]]="34 barras",4.16,0))</f>
        <v>4.16</v>
      </c>
    </row>
    <row r="68" spans="1:11" x14ac:dyDescent="0.3">
      <c r="A68" s="1">
        <f>'13_bus'!P12</f>
        <v>9</v>
      </c>
      <c r="B68" s="4">
        <f>Dados[[#This Row],[Horas]]/24</f>
        <v>0.375</v>
      </c>
      <c r="C68" s="1">
        <f>'13_bus'!Q12</f>
        <v>22.204265778179501</v>
      </c>
      <c r="D68" s="1">
        <f>'13_bus'!R12</f>
        <v>581.08888036376788</v>
      </c>
      <c r="E68" s="1" t="s">
        <v>5</v>
      </c>
      <c r="F6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8" s="1">
        <f>IF(Dados[[#This Row],[Alimentador]]="13 barras",1,IF(Dados[[#This Row],[Alimentador]]="34 barras",2,))</f>
        <v>1</v>
      </c>
      <c r="H6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8" s="1" t="s">
        <v>6</v>
      </c>
      <c r="J68" s="1">
        <f>IF(Dados[[#This Row],[Alimentador]]="13 barras",4.16,IF(Dados[[#This Row],[Alimentador]]="34 barras",24.9,0))</f>
        <v>4.16</v>
      </c>
      <c r="K68" s="1">
        <f>IF(Dados[[#This Row],[Alimentador]]="13 barras",480,IF(Dados[[#This Row],[Alimentador]]="34 barras",4.16,0))</f>
        <v>480</v>
      </c>
    </row>
    <row r="69" spans="1:11" x14ac:dyDescent="0.3">
      <c r="A69" s="1">
        <f>'34_bus'!P12</f>
        <v>9</v>
      </c>
      <c r="B69" s="4">
        <f>Dados[[#This Row],[Horas]]/24</f>
        <v>0.375</v>
      </c>
      <c r="C69" s="1">
        <f>'34_bus'!Q12</f>
        <v>59.040006054826613</v>
      </c>
      <c r="D69" s="1">
        <f>'34_bus'!R12</f>
        <v>307.67163577511621</v>
      </c>
      <c r="E69" s="1" t="s">
        <v>5</v>
      </c>
      <c r="F6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69" s="1">
        <f>IF(Dados[[#This Row],[Alimentador]]="13 barras",1,IF(Dados[[#This Row],[Alimentador]]="34 barras",2,))</f>
        <v>2</v>
      </c>
      <c r="H6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69" s="1" t="s">
        <v>7</v>
      </c>
      <c r="J69" s="1">
        <f>IF(Dados[[#This Row],[Alimentador]]="13 barras",4.16,IF(Dados[[#This Row],[Alimentador]]="34 barras",24.9,0))</f>
        <v>24.9</v>
      </c>
      <c r="K69" s="1">
        <f>IF(Dados[[#This Row],[Alimentador]]="13 barras",480,IF(Dados[[#This Row],[Alimentador]]="34 barras",4.16,0))</f>
        <v>4.16</v>
      </c>
    </row>
    <row r="70" spans="1:11" x14ac:dyDescent="0.3">
      <c r="A70" s="1">
        <f>'13_bus'!P13</f>
        <v>10</v>
      </c>
      <c r="B70" s="4">
        <f>Dados[[#This Row],[Horas]]/24</f>
        <v>0.41666666666666669</v>
      </c>
      <c r="C70" s="1">
        <f>'13_bus'!Q13</f>
        <v>7.1346424149298331</v>
      </c>
      <c r="D70" s="1">
        <f>'13_bus'!R13</f>
        <v>302.05249817421179</v>
      </c>
      <c r="E70" s="1" t="s">
        <v>5</v>
      </c>
      <c r="F7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0" s="1">
        <f>IF(Dados[[#This Row],[Alimentador]]="13 barras",1,IF(Dados[[#This Row],[Alimentador]]="34 barras",2,))</f>
        <v>1</v>
      </c>
      <c r="H7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0" s="1" t="s">
        <v>6</v>
      </c>
      <c r="J70" s="1">
        <f>IF(Dados[[#This Row],[Alimentador]]="13 barras",4.16,IF(Dados[[#This Row],[Alimentador]]="34 barras",24.9,0))</f>
        <v>4.16</v>
      </c>
      <c r="K70" s="1">
        <f>IF(Dados[[#This Row],[Alimentador]]="13 barras",480,IF(Dados[[#This Row],[Alimentador]]="34 barras",4.16,0))</f>
        <v>480</v>
      </c>
    </row>
    <row r="71" spans="1:11" x14ac:dyDescent="0.3">
      <c r="A71" s="1">
        <f>'34_bus'!P13</f>
        <v>10</v>
      </c>
      <c r="B71" s="4">
        <f>Dados[[#This Row],[Horas]]/24</f>
        <v>0.41666666666666669</v>
      </c>
      <c r="C71" s="1">
        <f>'34_bus'!Q13</f>
        <v>34.607435203650013</v>
      </c>
      <c r="D71" s="1">
        <f>'34_bus'!R13</f>
        <v>138.51763117742209</v>
      </c>
      <c r="E71" s="1" t="s">
        <v>5</v>
      </c>
      <c r="F7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1" s="1">
        <f>IF(Dados[[#This Row],[Alimentador]]="13 barras",1,IF(Dados[[#This Row],[Alimentador]]="34 barras",2,))</f>
        <v>2</v>
      </c>
      <c r="H7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1" s="1" t="s">
        <v>7</v>
      </c>
      <c r="J71" s="1">
        <f>IF(Dados[[#This Row],[Alimentador]]="13 barras",4.16,IF(Dados[[#This Row],[Alimentador]]="34 barras",24.9,0))</f>
        <v>24.9</v>
      </c>
      <c r="K71" s="1">
        <f>IF(Dados[[#This Row],[Alimentador]]="13 barras",480,IF(Dados[[#This Row],[Alimentador]]="34 barras",4.16,0))</f>
        <v>4.16</v>
      </c>
    </row>
    <row r="72" spans="1:11" x14ac:dyDescent="0.3">
      <c r="A72" s="1">
        <f>'13_bus'!P14</f>
        <v>11</v>
      </c>
      <c r="B72" s="4">
        <f>Dados[[#This Row],[Horas]]/24</f>
        <v>0.45833333333333331</v>
      </c>
      <c r="C72" s="1">
        <f>'13_bus'!Q14</f>
        <v>8.4710482953684405</v>
      </c>
      <c r="D72" s="1">
        <f>'13_bus'!R14</f>
        <v>336.41750910902891</v>
      </c>
      <c r="E72" s="1" t="s">
        <v>5</v>
      </c>
      <c r="F7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2" s="1">
        <f>IF(Dados[[#This Row],[Alimentador]]="13 barras",1,IF(Dados[[#This Row],[Alimentador]]="34 barras",2,))</f>
        <v>1</v>
      </c>
      <c r="H7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2" s="1" t="s">
        <v>6</v>
      </c>
      <c r="J72" s="1">
        <f>IF(Dados[[#This Row],[Alimentador]]="13 barras",4.16,IF(Dados[[#This Row],[Alimentador]]="34 barras",24.9,0))</f>
        <v>4.16</v>
      </c>
      <c r="K72" s="1">
        <f>IF(Dados[[#This Row],[Alimentador]]="13 barras",480,IF(Dados[[#This Row],[Alimentador]]="34 barras",4.16,0))</f>
        <v>480</v>
      </c>
    </row>
    <row r="73" spans="1:11" x14ac:dyDescent="0.3">
      <c r="A73" s="1">
        <f>'34_bus'!P14</f>
        <v>11</v>
      </c>
      <c r="B73" s="4">
        <f>Dados[[#This Row],[Horas]]/24</f>
        <v>0.45833333333333331</v>
      </c>
      <c r="C73" s="1">
        <f>'34_bus'!Q14</f>
        <v>32.191134487564717</v>
      </c>
      <c r="D73" s="1">
        <f>'34_bus'!R14</f>
        <v>141.42583547012899</v>
      </c>
      <c r="E73" s="1" t="s">
        <v>5</v>
      </c>
      <c r="F7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3" s="1">
        <f>IF(Dados[[#This Row],[Alimentador]]="13 barras",1,IF(Dados[[#This Row],[Alimentador]]="34 barras",2,))</f>
        <v>2</v>
      </c>
      <c r="H7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3" s="1" t="s">
        <v>7</v>
      </c>
      <c r="J73" s="1">
        <f>IF(Dados[[#This Row],[Alimentador]]="13 barras",4.16,IF(Dados[[#This Row],[Alimentador]]="34 barras",24.9,0))</f>
        <v>24.9</v>
      </c>
      <c r="K73" s="1">
        <f>IF(Dados[[#This Row],[Alimentador]]="13 barras",480,IF(Dados[[#This Row],[Alimentador]]="34 barras",4.16,0))</f>
        <v>4.16</v>
      </c>
    </row>
    <row r="74" spans="1:11" x14ac:dyDescent="0.3">
      <c r="A74" s="1">
        <f>'13_bus'!P15</f>
        <v>12</v>
      </c>
      <c r="B74" s="4">
        <f>Dados[[#This Row],[Horas]]/24</f>
        <v>0.5</v>
      </c>
      <c r="C74" s="1">
        <f>'13_bus'!Q15</f>
        <v>10.494393617116881</v>
      </c>
      <c r="D74" s="1">
        <f>'13_bus'!R15</f>
        <v>377.9641720246654</v>
      </c>
      <c r="E74" s="1" t="s">
        <v>5</v>
      </c>
      <c r="F7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4" s="1">
        <f>IF(Dados[[#This Row],[Alimentador]]="13 barras",1,IF(Dados[[#This Row],[Alimentador]]="34 barras",2,))</f>
        <v>1</v>
      </c>
      <c r="H7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4" s="1" t="s">
        <v>6</v>
      </c>
      <c r="J74" s="1">
        <f>IF(Dados[[#This Row],[Alimentador]]="13 barras",4.16,IF(Dados[[#This Row],[Alimentador]]="34 barras",24.9,0))</f>
        <v>4.16</v>
      </c>
      <c r="K74" s="1">
        <f>IF(Dados[[#This Row],[Alimentador]]="13 barras",480,IF(Dados[[#This Row],[Alimentador]]="34 barras",4.16,0))</f>
        <v>480</v>
      </c>
    </row>
    <row r="75" spans="1:11" x14ac:dyDescent="0.3">
      <c r="A75" s="1">
        <f>'34_bus'!P15</f>
        <v>12</v>
      </c>
      <c r="B75" s="4">
        <f>Dados[[#This Row],[Horas]]/24</f>
        <v>0.5</v>
      </c>
      <c r="C75" s="1">
        <f>'34_bus'!Q15</f>
        <v>31.666559168107749</v>
      </c>
      <c r="D75" s="1">
        <f>'34_bus'!R15</f>
        <v>154.79554113579661</v>
      </c>
      <c r="E75" s="1" t="s">
        <v>5</v>
      </c>
      <c r="F7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5" s="1">
        <f>IF(Dados[[#This Row],[Alimentador]]="13 barras",1,IF(Dados[[#This Row],[Alimentador]]="34 barras",2,))</f>
        <v>2</v>
      </c>
      <c r="H7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5" s="1" t="s">
        <v>7</v>
      </c>
      <c r="J75" s="1">
        <f>IF(Dados[[#This Row],[Alimentador]]="13 barras",4.16,IF(Dados[[#This Row],[Alimentador]]="34 barras",24.9,0))</f>
        <v>24.9</v>
      </c>
      <c r="K75" s="1">
        <f>IF(Dados[[#This Row],[Alimentador]]="13 barras",480,IF(Dados[[#This Row],[Alimentador]]="34 barras",4.16,0))</f>
        <v>4.16</v>
      </c>
    </row>
    <row r="76" spans="1:11" x14ac:dyDescent="0.3">
      <c r="A76" s="1">
        <f>'13_bus'!P16</f>
        <v>13</v>
      </c>
      <c r="B76" s="4">
        <f>Dados[[#This Row],[Horas]]/24</f>
        <v>0.54166666666666663</v>
      </c>
      <c r="C76" s="1">
        <f>'13_bus'!Q16</f>
        <v>13.617407150005221</v>
      </c>
      <c r="D76" s="1">
        <f>'13_bus'!R16</f>
        <v>435.14401244128481</v>
      </c>
      <c r="E76" s="1" t="s">
        <v>5</v>
      </c>
      <c r="F7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6" s="1">
        <f>IF(Dados[[#This Row],[Alimentador]]="13 barras",1,IF(Dados[[#This Row],[Alimentador]]="34 barras",2,))</f>
        <v>1</v>
      </c>
      <c r="H7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6" s="1" t="s">
        <v>6</v>
      </c>
      <c r="J76" s="1">
        <f>IF(Dados[[#This Row],[Alimentador]]="13 barras",4.16,IF(Dados[[#This Row],[Alimentador]]="34 barras",24.9,0))</f>
        <v>4.16</v>
      </c>
      <c r="K76" s="1">
        <f>IF(Dados[[#This Row],[Alimentador]]="13 barras",480,IF(Dados[[#This Row],[Alimentador]]="34 barras",4.16,0))</f>
        <v>480</v>
      </c>
    </row>
    <row r="77" spans="1:11" x14ac:dyDescent="0.3">
      <c r="A77" s="1">
        <f>'34_bus'!P16</f>
        <v>13</v>
      </c>
      <c r="B77" s="4">
        <f>Dados[[#This Row],[Horas]]/24</f>
        <v>0.54166666666666663</v>
      </c>
      <c r="C77" s="1">
        <f>'34_bus'!Q16</f>
        <v>33.875154922478963</v>
      </c>
      <c r="D77" s="1">
        <f>'34_bus'!R16</f>
        <v>183.24291866466211</v>
      </c>
      <c r="E77" s="1" t="s">
        <v>5</v>
      </c>
      <c r="F7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7" s="1">
        <f>IF(Dados[[#This Row],[Alimentador]]="13 barras",1,IF(Dados[[#This Row],[Alimentador]]="34 barras",2,))</f>
        <v>2</v>
      </c>
      <c r="H7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7" s="1" t="s">
        <v>7</v>
      </c>
      <c r="J77" s="1">
        <f>IF(Dados[[#This Row],[Alimentador]]="13 barras",4.16,IF(Dados[[#This Row],[Alimentador]]="34 barras",24.9,0))</f>
        <v>24.9</v>
      </c>
      <c r="K77" s="1">
        <f>IF(Dados[[#This Row],[Alimentador]]="13 barras",480,IF(Dados[[#This Row],[Alimentador]]="34 barras",4.16,0))</f>
        <v>4.16</v>
      </c>
    </row>
    <row r="78" spans="1:11" x14ac:dyDescent="0.3">
      <c r="A78" s="1">
        <f>'13_bus'!P17</f>
        <v>14</v>
      </c>
      <c r="B78" s="4">
        <f>Dados[[#This Row],[Horas]]/24</f>
        <v>0.58333333333333337</v>
      </c>
      <c r="C78" s="1">
        <f>'13_bus'!Q17</f>
        <v>10.552865760502209</v>
      </c>
      <c r="D78" s="1">
        <f>'13_bus'!R17</f>
        <v>379.55405537843347</v>
      </c>
      <c r="E78" s="1" t="s">
        <v>5</v>
      </c>
      <c r="F7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8" s="1">
        <f>IF(Dados[[#This Row],[Alimentador]]="13 barras",1,IF(Dados[[#This Row],[Alimentador]]="34 barras",2,))</f>
        <v>1</v>
      </c>
      <c r="H7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8" s="1" t="s">
        <v>6</v>
      </c>
      <c r="J78" s="1">
        <f>IF(Dados[[#This Row],[Alimentador]]="13 barras",4.16,IF(Dados[[#This Row],[Alimentador]]="34 barras",24.9,0))</f>
        <v>4.16</v>
      </c>
      <c r="K78" s="1">
        <f>IF(Dados[[#This Row],[Alimentador]]="13 barras",480,IF(Dados[[#This Row],[Alimentador]]="34 barras",4.16,0))</f>
        <v>480</v>
      </c>
    </row>
    <row r="79" spans="1:11" x14ac:dyDescent="0.3">
      <c r="A79" s="1">
        <f>'34_bus'!P17</f>
        <v>14</v>
      </c>
      <c r="B79" s="4">
        <f>Dados[[#This Row],[Horas]]/24</f>
        <v>0.58333333333333337</v>
      </c>
      <c r="C79" s="1">
        <f>'34_bus'!Q17</f>
        <v>31.830670116162139</v>
      </c>
      <c r="D79" s="1">
        <f>'34_bus'!R17</f>
        <v>156.34485290768461</v>
      </c>
      <c r="E79" s="1" t="s">
        <v>5</v>
      </c>
      <c r="F7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79" s="1">
        <f>IF(Dados[[#This Row],[Alimentador]]="13 barras",1,IF(Dados[[#This Row],[Alimentador]]="34 barras",2,))</f>
        <v>2</v>
      </c>
      <c r="H7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79" s="1" t="s">
        <v>7</v>
      </c>
      <c r="J79" s="1">
        <f>IF(Dados[[#This Row],[Alimentador]]="13 barras",4.16,IF(Dados[[#This Row],[Alimentador]]="34 barras",24.9,0))</f>
        <v>24.9</v>
      </c>
      <c r="K79" s="1">
        <f>IF(Dados[[#This Row],[Alimentador]]="13 barras",480,IF(Dados[[#This Row],[Alimentador]]="34 barras",4.16,0))</f>
        <v>4.16</v>
      </c>
    </row>
    <row r="80" spans="1:11" x14ac:dyDescent="0.3">
      <c r="A80" s="1">
        <f>'13_bus'!P18</f>
        <v>15</v>
      </c>
      <c r="B80" s="4">
        <f>Dados[[#This Row],[Horas]]/24</f>
        <v>0.625</v>
      </c>
      <c r="C80" s="1">
        <f>'13_bus'!Q18</f>
        <v>8.4055300091905156</v>
      </c>
      <c r="D80" s="1">
        <f>'13_bus'!R18</f>
        <v>334.41563960700648</v>
      </c>
      <c r="E80" s="1" t="s">
        <v>5</v>
      </c>
      <c r="F8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0" s="1">
        <f>IF(Dados[[#This Row],[Alimentador]]="13 barras",1,IF(Dados[[#This Row],[Alimentador]]="34 barras",2,))</f>
        <v>1</v>
      </c>
      <c r="H8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0" s="1" t="s">
        <v>6</v>
      </c>
      <c r="J80" s="1">
        <f>IF(Dados[[#This Row],[Alimentador]]="13 barras",4.16,IF(Dados[[#This Row],[Alimentador]]="34 barras",24.9,0))</f>
        <v>4.16</v>
      </c>
      <c r="K80" s="1">
        <f>IF(Dados[[#This Row],[Alimentador]]="13 barras",480,IF(Dados[[#This Row],[Alimentador]]="34 barras",4.16,0))</f>
        <v>480</v>
      </c>
    </row>
    <row r="81" spans="1:11" x14ac:dyDescent="0.3">
      <c r="A81" s="1">
        <f>'34_bus'!P18</f>
        <v>15</v>
      </c>
      <c r="B81" s="4">
        <f>Dados[[#This Row],[Horas]]/24</f>
        <v>0.625</v>
      </c>
      <c r="C81" s="1">
        <f>'34_bus'!Q18</f>
        <v>32.032196035408788</v>
      </c>
      <c r="D81" s="1">
        <f>'34_bus'!R18</f>
        <v>139.47486169814849</v>
      </c>
      <c r="E81" s="1" t="s">
        <v>5</v>
      </c>
      <c r="F8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1" s="1">
        <f>IF(Dados[[#This Row],[Alimentador]]="13 barras",1,IF(Dados[[#This Row],[Alimentador]]="34 barras",2,))</f>
        <v>2</v>
      </c>
      <c r="H8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1" s="1" t="s">
        <v>7</v>
      </c>
      <c r="J81" s="1">
        <f>IF(Dados[[#This Row],[Alimentador]]="13 barras",4.16,IF(Dados[[#This Row],[Alimentador]]="34 barras",24.9,0))</f>
        <v>24.9</v>
      </c>
      <c r="K81" s="1">
        <f>IF(Dados[[#This Row],[Alimentador]]="13 barras",480,IF(Dados[[#This Row],[Alimentador]]="34 barras",4.16,0))</f>
        <v>4.16</v>
      </c>
    </row>
    <row r="82" spans="1:11" x14ac:dyDescent="0.3">
      <c r="A82" s="1">
        <f>'13_bus'!P19</f>
        <v>16</v>
      </c>
      <c r="B82" s="4">
        <f>Dados[[#This Row],[Horas]]/24</f>
        <v>0.66666666666666663</v>
      </c>
      <c r="C82" s="1">
        <f>'13_bus'!Q19</f>
        <v>6.935302032001549</v>
      </c>
      <c r="D82" s="1">
        <f>'13_bus'!R19</f>
        <v>295.4282982674103</v>
      </c>
      <c r="E82" s="1" t="s">
        <v>5</v>
      </c>
      <c r="F8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2" s="1">
        <f>IF(Dados[[#This Row],[Alimentador]]="13 barras",1,IF(Dados[[#This Row],[Alimentador]]="34 barras",2,))</f>
        <v>1</v>
      </c>
      <c r="H8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2" s="1" t="s">
        <v>6</v>
      </c>
      <c r="J82" s="1">
        <f>IF(Dados[[#This Row],[Alimentador]]="13 barras",4.16,IF(Dados[[#This Row],[Alimentador]]="34 barras",24.9,0))</f>
        <v>4.16</v>
      </c>
      <c r="K82" s="1">
        <f>IF(Dados[[#This Row],[Alimentador]]="13 barras",480,IF(Dados[[#This Row],[Alimentador]]="34 barras",4.16,0))</f>
        <v>480</v>
      </c>
    </row>
    <row r="83" spans="1:11" x14ac:dyDescent="0.3">
      <c r="A83" s="1">
        <f>'34_bus'!P19</f>
        <v>16</v>
      </c>
      <c r="B83" s="4">
        <f>Dados[[#This Row],[Horas]]/24</f>
        <v>0.66666666666666663</v>
      </c>
      <c r="C83" s="1">
        <f>'34_bus'!Q19</f>
        <v>33.732544166885589</v>
      </c>
      <c r="D83" s="1">
        <f>'34_bus'!R19</f>
        <v>132.0402752666779</v>
      </c>
      <c r="E83" s="1" t="s">
        <v>5</v>
      </c>
      <c r="F8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3" s="1">
        <f>IF(Dados[[#This Row],[Alimentador]]="13 barras",1,IF(Dados[[#This Row],[Alimentador]]="34 barras",2,))</f>
        <v>2</v>
      </c>
      <c r="H8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3" s="1" t="s">
        <v>7</v>
      </c>
      <c r="J83" s="1">
        <f>IF(Dados[[#This Row],[Alimentador]]="13 barras",4.16,IF(Dados[[#This Row],[Alimentador]]="34 barras",24.9,0))</f>
        <v>24.9</v>
      </c>
      <c r="K83" s="1">
        <f>IF(Dados[[#This Row],[Alimentador]]="13 barras",480,IF(Dados[[#This Row],[Alimentador]]="34 barras",4.16,0))</f>
        <v>4.16</v>
      </c>
    </row>
    <row r="84" spans="1:11" x14ac:dyDescent="0.3">
      <c r="A84" s="1">
        <f>'13_bus'!P20</f>
        <v>17</v>
      </c>
      <c r="B84" s="4">
        <f>Dados[[#This Row],[Horas]]/24</f>
        <v>0.70833333333333337</v>
      </c>
      <c r="C84" s="1">
        <f>'13_bus'!Q20</f>
        <v>9.7362902584711186</v>
      </c>
      <c r="D84" s="1">
        <f>'13_bus'!R20</f>
        <v>371.63499044149512</v>
      </c>
      <c r="E84" s="1" t="s">
        <v>5</v>
      </c>
      <c r="F8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4" s="1">
        <f>IF(Dados[[#This Row],[Alimentador]]="13 barras",1,IF(Dados[[#This Row],[Alimentador]]="34 barras",2,))</f>
        <v>1</v>
      </c>
      <c r="H8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4" s="1" t="s">
        <v>6</v>
      </c>
      <c r="J84" s="1">
        <f>IF(Dados[[#This Row],[Alimentador]]="13 barras",4.16,IF(Dados[[#This Row],[Alimentador]]="34 barras",24.9,0))</f>
        <v>4.16</v>
      </c>
      <c r="K84" s="1">
        <f>IF(Dados[[#This Row],[Alimentador]]="13 barras",480,IF(Dados[[#This Row],[Alimentador]]="34 barras",4.16,0))</f>
        <v>480</v>
      </c>
    </row>
    <row r="85" spans="1:11" x14ac:dyDescent="0.3">
      <c r="A85" s="1">
        <f>'34_bus'!P20</f>
        <v>17</v>
      </c>
      <c r="B85" s="4">
        <f>Dados[[#This Row],[Horas]]/24</f>
        <v>0.70833333333333337</v>
      </c>
      <c r="C85" s="1">
        <f>'34_bus'!Q20</f>
        <v>37.484519179555647</v>
      </c>
      <c r="D85" s="1">
        <f>'34_bus'!R20</f>
        <v>179.31275404845971</v>
      </c>
      <c r="E85" s="1" t="s">
        <v>5</v>
      </c>
      <c r="F8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5" s="1">
        <f>IF(Dados[[#This Row],[Alimentador]]="13 barras",1,IF(Dados[[#This Row],[Alimentador]]="34 barras",2,))</f>
        <v>2</v>
      </c>
      <c r="H8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5" s="1" t="s">
        <v>7</v>
      </c>
      <c r="J85" s="1">
        <f>IF(Dados[[#This Row],[Alimentador]]="13 barras",4.16,IF(Dados[[#This Row],[Alimentador]]="34 barras",24.9,0))</f>
        <v>24.9</v>
      </c>
      <c r="K85" s="1">
        <f>IF(Dados[[#This Row],[Alimentador]]="13 barras",480,IF(Dados[[#This Row],[Alimentador]]="34 barras",4.16,0))</f>
        <v>4.16</v>
      </c>
    </row>
    <row r="86" spans="1:11" x14ac:dyDescent="0.3">
      <c r="A86" s="1">
        <f>'13_bus'!P21</f>
        <v>18</v>
      </c>
      <c r="B86" s="4">
        <f>Dados[[#This Row],[Horas]]/24</f>
        <v>0.75</v>
      </c>
      <c r="C86" s="1">
        <f>'13_bus'!Q21</f>
        <v>14.252291378588209</v>
      </c>
      <c r="D86" s="1">
        <f>'13_bus'!R21</f>
        <v>463.41436252794961</v>
      </c>
      <c r="E86" s="1" t="s">
        <v>5</v>
      </c>
      <c r="F8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6" s="1">
        <f>IF(Dados[[#This Row],[Alimentador]]="13 barras",1,IF(Dados[[#This Row],[Alimentador]]="34 barras",2,))</f>
        <v>1</v>
      </c>
      <c r="H8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6" s="1" t="s">
        <v>6</v>
      </c>
      <c r="J86" s="1">
        <f>IF(Dados[[#This Row],[Alimentador]]="13 barras",4.16,IF(Dados[[#This Row],[Alimentador]]="34 barras",24.9,0))</f>
        <v>4.16</v>
      </c>
      <c r="K86" s="1">
        <f>IF(Dados[[#This Row],[Alimentador]]="13 barras",480,IF(Dados[[#This Row],[Alimentador]]="34 barras",4.16,0))</f>
        <v>480</v>
      </c>
    </row>
    <row r="87" spans="1:11" x14ac:dyDescent="0.3">
      <c r="A87" s="1">
        <f>'34_bus'!P21</f>
        <v>18</v>
      </c>
      <c r="B87" s="4">
        <f>Dados[[#This Row],[Horas]]/24</f>
        <v>0.75</v>
      </c>
      <c r="C87" s="1">
        <f>'34_bus'!Q21</f>
        <v>47.450610620449169</v>
      </c>
      <c r="D87" s="1">
        <f>'34_bus'!R21</f>
        <v>244.51032730402309</v>
      </c>
      <c r="E87" s="1" t="s">
        <v>5</v>
      </c>
      <c r="F8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7" s="1">
        <f>IF(Dados[[#This Row],[Alimentador]]="13 barras",1,IF(Dados[[#This Row],[Alimentador]]="34 barras",2,))</f>
        <v>2</v>
      </c>
      <c r="H8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7" s="1" t="s">
        <v>7</v>
      </c>
      <c r="J87" s="1">
        <f>IF(Dados[[#This Row],[Alimentador]]="13 barras",4.16,IF(Dados[[#This Row],[Alimentador]]="34 barras",24.9,0))</f>
        <v>24.9</v>
      </c>
      <c r="K87" s="1">
        <f>IF(Dados[[#This Row],[Alimentador]]="13 barras",480,IF(Dados[[#This Row],[Alimentador]]="34 barras",4.16,0))</f>
        <v>4.16</v>
      </c>
    </row>
    <row r="88" spans="1:11" x14ac:dyDescent="0.3">
      <c r="A88" s="1">
        <f>'13_bus'!P22</f>
        <v>19</v>
      </c>
      <c r="B88" s="4">
        <f>Dados[[#This Row],[Horas]]/24</f>
        <v>0.79166666666666663</v>
      </c>
      <c r="C88" s="1">
        <f>'13_bus'!Q22</f>
        <v>58.290539309585562</v>
      </c>
      <c r="D88" s="1">
        <f>'13_bus'!R22</f>
        <v>931.74398151841638</v>
      </c>
      <c r="E88" s="1" t="s">
        <v>5</v>
      </c>
      <c r="F8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8" s="1">
        <f>IF(Dados[[#This Row],[Alimentador]]="13 barras",1,IF(Dados[[#This Row],[Alimentador]]="34 barras",2,))</f>
        <v>1</v>
      </c>
      <c r="H8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8" s="1" t="s">
        <v>6</v>
      </c>
      <c r="J88" s="1">
        <f>IF(Dados[[#This Row],[Alimentador]]="13 barras",4.16,IF(Dados[[#This Row],[Alimentador]]="34 barras",24.9,0))</f>
        <v>4.16</v>
      </c>
      <c r="K88" s="1">
        <f>IF(Dados[[#This Row],[Alimentador]]="13 barras",480,IF(Dados[[#This Row],[Alimentador]]="34 barras",4.16,0))</f>
        <v>480</v>
      </c>
    </row>
    <row r="89" spans="1:11" x14ac:dyDescent="0.3">
      <c r="A89" s="1">
        <f>'34_bus'!P22</f>
        <v>19</v>
      </c>
      <c r="B89" s="4">
        <f>Dados[[#This Row],[Horas]]/24</f>
        <v>0.79166666666666663</v>
      </c>
      <c r="C89" s="1">
        <f>'34_bus'!Q22</f>
        <v>142.96162547202681</v>
      </c>
      <c r="D89" s="1">
        <f>'34_bus'!R22</f>
        <v>534.94369468109642</v>
      </c>
      <c r="E89" s="1" t="s">
        <v>5</v>
      </c>
      <c r="F8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89" s="1">
        <f>IF(Dados[[#This Row],[Alimentador]]="13 barras",1,IF(Dados[[#This Row],[Alimentador]]="34 barras",2,))</f>
        <v>2</v>
      </c>
      <c r="H8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89" s="1" t="s">
        <v>7</v>
      </c>
      <c r="J89" s="1">
        <f>IF(Dados[[#This Row],[Alimentador]]="13 barras",4.16,IF(Dados[[#This Row],[Alimentador]]="34 barras",24.9,0))</f>
        <v>24.9</v>
      </c>
      <c r="K89" s="1">
        <f>IF(Dados[[#This Row],[Alimentador]]="13 barras",480,IF(Dados[[#This Row],[Alimentador]]="34 barras",4.16,0))</f>
        <v>4.16</v>
      </c>
    </row>
    <row r="90" spans="1:11" x14ac:dyDescent="0.3">
      <c r="A90" s="1">
        <f>'13_bus'!P23</f>
        <v>20</v>
      </c>
      <c r="B90" s="4">
        <f>Dados[[#This Row],[Horas]]/24</f>
        <v>0.83333333333333337</v>
      </c>
      <c r="C90" s="1">
        <f>'13_bus'!Q23</f>
        <v>87.508527483331846</v>
      </c>
      <c r="D90" s="1">
        <f>'13_bus'!R23</f>
        <v>1127.8944720578611</v>
      </c>
      <c r="E90" s="1" t="s">
        <v>5</v>
      </c>
      <c r="F9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0" s="1">
        <f>IF(Dados[[#This Row],[Alimentador]]="13 barras",1,IF(Dados[[#This Row],[Alimentador]]="34 barras",2,))</f>
        <v>1</v>
      </c>
      <c r="H9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0" s="1" t="s">
        <v>6</v>
      </c>
      <c r="J90" s="1">
        <f>IF(Dados[[#This Row],[Alimentador]]="13 barras",4.16,IF(Dados[[#This Row],[Alimentador]]="34 barras",24.9,0))</f>
        <v>4.16</v>
      </c>
      <c r="K90" s="1">
        <f>IF(Dados[[#This Row],[Alimentador]]="13 barras",480,IF(Dados[[#This Row],[Alimentador]]="34 barras",4.16,0))</f>
        <v>480</v>
      </c>
    </row>
    <row r="91" spans="1:11" x14ac:dyDescent="0.3">
      <c r="A91" s="1">
        <f>'34_bus'!P23</f>
        <v>20</v>
      </c>
      <c r="B91" s="4">
        <f>Dados[[#This Row],[Horas]]/24</f>
        <v>0.83333333333333337</v>
      </c>
      <c r="C91" s="1">
        <f>'34_bus'!Q23</f>
        <v>215.59093320557469</v>
      </c>
      <c r="D91" s="1">
        <f>'34_bus'!R23</f>
        <v>673.40208374178496</v>
      </c>
      <c r="E91" s="1" t="s">
        <v>5</v>
      </c>
      <c r="F9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1" s="1">
        <f>IF(Dados[[#This Row],[Alimentador]]="13 barras",1,IF(Dados[[#This Row],[Alimentador]]="34 barras",2,))</f>
        <v>2</v>
      </c>
      <c r="H9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1" s="1" t="s">
        <v>7</v>
      </c>
      <c r="J91" s="1">
        <f>IF(Dados[[#This Row],[Alimentador]]="13 barras",4.16,IF(Dados[[#This Row],[Alimentador]]="34 barras",24.9,0))</f>
        <v>24.9</v>
      </c>
      <c r="K91" s="1">
        <f>IF(Dados[[#This Row],[Alimentador]]="13 barras",480,IF(Dados[[#This Row],[Alimentador]]="34 barras",4.16,0))</f>
        <v>4.16</v>
      </c>
    </row>
    <row r="92" spans="1:11" x14ac:dyDescent="0.3">
      <c r="A92" s="1">
        <f>'13_bus'!P24</f>
        <v>21</v>
      </c>
      <c r="B92" s="4">
        <f>Dados[[#This Row],[Horas]]/24</f>
        <v>0.875</v>
      </c>
      <c r="C92" s="1">
        <f>'13_bus'!Q24</f>
        <v>110.9203608076016</v>
      </c>
      <c r="D92" s="1">
        <f>'13_bus'!R24</f>
        <v>1255.138788689015</v>
      </c>
      <c r="E92" s="1" t="s">
        <v>5</v>
      </c>
      <c r="F9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2" s="1">
        <f>IF(Dados[[#This Row],[Alimentador]]="13 barras",1,IF(Dados[[#This Row],[Alimentador]]="34 barras",2,))</f>
        <v>1</v>
      </c>
      <c r="H9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2" s="1" t="s">
        <v>6</v>
      </c>
      <c r="J92" s="1">
        <f>IF(Dados[[#This Row],[Alimentador]]="13 barras",4.16,IF(Dados[[#This Row],[Alimentador]]="34 barras",24.9,0))</f>
        <v>4.16</v>
      </c>
      <c r="K92" s="1">
        <f>IF(Dados[[#This Row],[Alimentador]]="13 barras",480,IF(Dados[[#This Row],[Alimentador]]="34 barras",4.16,0))</f>
        <v>480</v>
      </c>
    </row>
    <row r="93" spans="1:11" x14ac:dyDescent="0.3">
      <c r="A93" s="1">
        <f>'34_bus'!P24</f>
        <v>21</v>
      </c>
      <c r="B93" s="4">
        <f>Dados[[#This Row],[Horas]]/24</f>
        <v>0.875</v>
      </c>
      <c r="C93" s="1">
        <f>'34_bus'!Q24</f>
        <v>272.70844824290612</v>
      </c>
      <c r="D93" s="1">
        <f>'34_bus'!R24</f>
        <v>762.12896083095177</v>
      </c>
      <c r="E93" s="1" t="s">
        <v>5</v>
      </c>
      <c r="F9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3" s="1">
        <f>IF(Dados[[#This Row],[Alimentador]]="13 barras",1,IF(Dados[[#This Row],[Alimentador]]="34 barras",2,))</f>
        <v>2</v>
      </c>
      <c r="H9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3" s="1" t="s">
        <v>7</v>
      </c>
      <c r="J93" s="1">
        <f>IF(Dados[[#This Row],[Alimentador]]="13 barras",4.16,IF(Dados[[#This Row],[Alimentador]]="34 barras",24.9,0))</f>
        <v>24.9</v>
      </c>
      <c r="K93" s="1">
        <f>IF(Dados[[#This Row],[Alimentador]]="13 barras",480,IF(Dados[[#This Row],[Alimentador]]="34 barras",4.16,0))</f>
        <v>4.16</v>
      </c>
    </row>
    <row r="94" spans="1:11" x14ac:dyDescent="0.3">
      <c r="A94" s="1">
        <f>'13_bus'!P25</f>
        <v>22</v>
      </c>
      <c r="B94" s="4">
        <f>Dados[[#This Row],[Horas]]/24</f>
        <v>0.91666666666666663</v>
      </c>
      <c r="C94" s="1">
        <f>'13_bus'!Q25</f>
        <v>87.508527483331846</v>
      </c>
      <c r="D94" s="1">
        <f>'13_bus'!R25</f>
        <v>1127.8944720578611</v>
      </c>
      <c r="E94" s="1" t="s">
        <v>5</v>
      </c>
      <c r="F9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4" s="1">
        <f>IF(Dados[[#This Row],[Alimentador]]="13 barras",1,IF(Dados[[#This Row],[Alimentador]]="34 barras",2,))</f>
        <v>1</v>
      </c>
      <c r="H9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4" s="1" t="s">
        <v>6</v>
      </c>
      <c r="J94" s="1">
        <f>IF(Dados[[#This Row],[Alimentador]]="13 barras",4.16,IF(Dados[[#This Row],[Alimentador]]="34 barras",24.9,0))</f>
        <v>4.16</v>
      </c>
      <c r="K94" s="1">
        <f>IF(Dados[[#This Row],[Alimentador]]="13 barras",480,IF(Dados[[#This Row],[Alimentador]]="34 barras",4.16,0))</f>
        <v>480</v>
      </c>
    </row>
    <row r="95" spans="1:11" x14ac:dyDescent="0.3">
      <c r="A95" s="1">
        <f>'34_bus'!P25</f>
        <v>22</v>
      </c>
      <c r="B95" s="4">
        <f>Dados[[#This Row],[Horas]]/24</f>
        <v>0.91666666666666663</v>
      </c>
      <c r="C95" s="1">
        <f>'34_bus'!Q25</f>
        <v>215.59093320557469</v>
      </c>
      <c r="D95" s="1">
        <f>'34_bus'!R25</f>
        <v>673.40208374178496</v>
      </c>
      <c r="E95" s="1" t="s">
        <v>5</v>
      </c>
      <c r="F9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5" s="1">
        <f>IF(Dados[[#This Row],[Alimentador]]="13 barras",1,IF(Dados[[#This Row],[Alimentador]]="34 barras",2,))</f>
        <v>2</v>
      </c>
      <c r="H9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5" s="1" t="s">
        <v>7</v>
      </c>
      <c r="J95" s="1">
        <f>IF(Dados[[#This Row],[Alimentador]]="13 barras",4.16,IF(Dados[[#This Row],[Alimentador]]="34 barras",24.9,0))</f>
        <v>24.9</v>
      </c>
      <c r="K95" s="1">
        <f>IF(Dados[[#This Row],[Alimentador]]="13 barras",480,IF(Dados[[#This Row],[Alimentador]]="34 barras",4.16,0))</f>
        <v>4.16</v>
      </c>
    </row>
    <row r="96" spans="1:11" x14ac:dyDescent="0.3">
      <c r="A96" s="1">
        <f>'13_bus'!P26</f>
        <v>23</v>
      </c>
      <c r="B96" s="4">
        <f>Dados[[#This Row],[Horas]]/24</f>
        <v>0.95833333333333337</v>
      </c>
      <c r="C96" s="1">
        <f>'13_bus'!Q26</f>
        <v>50.422928824424638</v>
      </c>
      <c r="D96" s="1">
        <f>'13_bus'!R26</f>
        <v>872.92621156688324</v>
      </c>
      <c r="E96" s="1" t="s">
        <v>5</v>
      </c>
      <c r="F9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6" s="1">
        <f>IF(Dados[[#This Row],[Alimentador]]="13 barras",1,IF(Dados[[#This Row],[Alimentador]]="34 barras",2,))</f>
        <v>1</v>
      </c>
      <c r="H9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6" s="1" t="s">
        <v>6</v>
      </c>
      <c r="J96" s="1">
        <f>IF(Dados[[#This Row],[Alimentador]]="13 barras",4.16,IF(Dados[[#This Row],[Alimentador]]="34 barras",24.9,0))</f>
        <v>4.16</v>
      </c>
      <c r="K96" s="1">
        <f>IF(Dados[[#This Row],[Alimentador]]="13 barras",480,IF(Dados[[#This Row],[Alimentador]]="34 barras",4.16,0))</f>
        <v>480</v>
      </c>
    </row>
    <row r="97" spans="1:11" x14ac:dyDescent="0.3">
      <c r="A97" s="1">
        <f>'34_bus'!P26</f>
        <v>23</v>
      </c>
      <c r="B97" s="4">
        <f>Dados[[#This Row],[Horas]]/24</f>
        <v>0.95833333333333337</v>
      </c>
      <c r="C97" s="1">
        <f>'34_bus'!Q26</f>
        <v>126.754469840616</v>
      </c>
      <c r="D97" s="1">
        <f>'34_bus'!R26</f>
        <v>501.71572048156122</v>
      </c>
      <c r="E97" s="1" t="s">
        <v>5</v>
      </c>
      <c r="F9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</v>
      </c>
      <c r="G97" s="1">
        <f>IF(Dados[[#This Row],[Alimentador]]="13 barras",1,IF(Dados[[#This Row],[Alimentador]]="34 barras",2,))</f>
        <v>2</v>
      </c>
      <c r="H9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2</v>
      </c>
      <c r="I97" s="1" t="s">
        <v>7</v>
      </c>
      <c r="J97" s="1">
        <f>IF(Dados[[#This Row],[Alimentador]]="13 barras",4.16,IF(Dados[[#This Row],[Alimentador]]="34 barras",24.9,0))</f>
        <v>24.9</v>
      </c>
      <c r="K97" s="1">
        <f>IF(Dados[[#This Row],[Alimentador]]="13 barras",480,IF(Dados[[#This Row],[Alimentador]]="34 barras",4.16,0))</f>
        <v>4.16</v>
      </c>
    </row>
    <row r="98" spans="1:11" x14ac:dyDescent="0.3">
      <c r="A98" s="1">
        <f>'13_bus'!W3</f>
        <v>0</v>
      </c>
      <c r="B98" s="4">
        <f>Dados[[#This Row],[Horas]]/24</f>
        <v>0</v>
      </c>
      <c r="C98" s="1">
        <f>'13_bus'!X3</f>
        <v>15.930312468298871</v>
      </c>
      <c r="D98" s="1">
        <f>'13_bus'!Y3</f>
        <v>494.50650863147928</v>
      </c>
      <c r="E98" s="1" t="s">
        <v>43</v>
      </c>
      <c r="F9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98" s="1">
        <f>IF(Dados[[#This Row],[Alimentador]]="13 barras",1,IF(Dados[[#This Row],[Alimentador]]="34 barras",2,))</f>
        <v>1</v>
      </c>
      <c r="H9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98" s="1" t="s">
        <v>6</v>
      </c>
      <c r="J98" s="1">
        <f>IF(Dados[[#This Row],[Alimentador]]="13 barras",4.16,IF(Dados[[#This Row],[Alimentador]]="34 barras",24.9,0))</f>
        <v>4.16</v>
      </c>
      <c r="K98" s="1">
        <f>IF(Dados[[#This Row],[Alimentador]]="13 barras",480,IF(Dados[[#This Row],[Alimentador]]="34 barras",4.16,0))</f>
        <v>480</v>
      </c>
    </row>
    <row r="99" spans="1:11" x14ac:dyDescent="0.3">
      <c r="A99" s="1">
        <f>'34_bus'!W3</f>
        <v>0</v>
      </c>
      <c r="B99" s="4">
        <f>Dados[[#This Row],[Horas]]/24</f>
        <v>0</v>
      </c>
      <c r="C99" s="1">
        <f>'34_bus'!X3</f>
        <v>55.620704725471143</v>
      </c>
      <c r="D99" s="1">
        <f>'34_bus'!Y3</f>
        <v>277.90298979749122</v>
      </c>
      <c r="E99" s="1" t="s">
        <v>43</v>
      </c>
      <c r="F9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99" s="1">
        <f>IF(Dados[[#This Row],[Alimentador]]="13 barras",1,IF(Dados[[#This Row],[Alimentador]]="34 barras",2,))</f>
        <v>2</v>
      </c>
      <c r="H9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99" s="1" t="s">
        <v>7</v>
      </c>
      <c r="J99" s="1">
        <f>IF(Dados[[#This Row],[Alimentador]]="13 barras",4.16,IF(Dados[[#This Row],[Alimentador]]="34 barras",24.9,0))</f>
        <v>24.9</v>
      </c>
      <c r="K99" s="1">
        <f>IF(Dados[[#This Row],[Alimentador]]="13 barras",480,IF(Dados[[#This Row],[Alimentador]]="34 barras",4.16,0))</f>
        <v>4.16</v>
      </c>
    </row>
    <row r="100" spans="1:11" x14ac:dyDescent="0.3">
      <c r="A100" s="1">
        <f>'13_bus'!W4</f>
        <v>1</v>
      </c>
      <c r="B100" s="4">
        <f>Dados[[#This Row],[Horas]]/24</f>
        <v>4.1666666666666664E-2</v>
      </c>
      <c r="C100" s="1">
        <f>'13_bus'!X4</f>
        <v>7.3938347808727016</v>
      </c>
      <c r="D100" s="1">
        <f>'13_bus'!Y4</f>
        <v>308.44749183774758</v>
      </c>
      <c r="E100" s="1" t="s">
        <v>43</v>
      </c>
      <c r="F10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00" s="1">
        <f>IF(Dados[[#This Row],[Alimentador]]="13 barras",1,IF(Dados[[#This Row],[Alimentador]]="34 barras",2,))</f>
        <v>1</v>
      </c>
      <c r="H10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0" s="1" t="s">
        <v>6</v>
      </c>
      <c r="J100" s="1">
        <f>IF(Dados[[#This Row],[Alimentador]]="13 barras",4.16,IF(Dados[[#This Row],[Alimentador]]="34 barras",24.9,0))</f>
        <v>4.16</v>
      </c>
      <c r="K100" s="1">
        <f>IF(Dados[[#This Row],[Alimentador]]="13 barras",480,IF(Dados[[#This Row],[Alimentador]]="34 barras",4.16,0))</f>
        <v>480</v>
      </c>
    </row>
    <row r="101" spans="1:11" x14ac:dyDescent="0.3">
      <c r="A101" s="1">
        <f>'34_bus'!W4</f>
        <v>1</v>
      </c>
      <c r="B101" s="4">
        <f>Dados[[#This Row],[Horas]]/24</f>
        <v>4.1666666666666664E-2</v>
      </c>
      <c r="C101" s="1">
        <f>'34_bus'!X4</f>
        <v>43.606711926003847</v>
      </c>
      <c r="D101" s="1">
        <f>'34_bus'!Y4</f>
        <v>175.69013121886721</v>
      </c>
      <c r="E101" s="1" t="s">
        <v>43</v>
      </c>
      <c r="F10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01" s="1">
        <f>IF(Dados[[#This Row],[Alimentador]]="13 barras",1,IF(Dados[[#This Row],[Alimentador]]="34 barras",2,))</f>
        <v>2</v>
      </c>
      <c r="H10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1" s="1" t="s">
        <v>7</v>
      </c>
      <c r="J101" s="1">
        <f>IF(Dados[[#This Row],[Alimentador]]="13 barras",4.16,IF(Dados[[#This Row],[Alimentador]]="34 barras",24.9,0))</f>
        <v>24.9</v>
      </c>
      <c r="K101" s="1">
        <f>IF(Dados[[#This Row],[Alimentador]]="13 barras",480,IF(Dados[[#This Row],[Alimentador]]="34 barras",4.16,0))</f>
        <v>4.16</v>
      </c>
    </row>
    <row r="102" spans="1:11" x14ac:dyDescent="0.3">
      <c r="A102" s="1">
        <f>'13_bus'!W5</f>
        <v>2</v>
      </c>
      <c r="B102" s="4">
        <f>Dados[[#This Row],[Horas]]/24</f>
        <v>8.3333333333333329E-2</v>
      </c>
      <c r="C102" s="1">
        <f>'13_bus'!X5</f>
        <v>8.2007521747525018</v>
      </c>
      <c r="D102" s="1">
        <f>'13_bus'!Y5</f>
        <v>332.67452575052579</v>
      </c>
      <c r="E102" s="1" t="s">
        <v>43</v>
      </c>
      <c r="F10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02" s="1">
        <f>IF(Dados[[#This Row],[Alimentador]]="13 barras",1,IF(Dados[[#This Row],[Alimentador]]="34 barras",2,))</f>
        <v>1</v>
      </c>
      <c r="H10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2" s="1" t="s">
        <v>6</v>
      </c>
      <c r="J102" s="1">
        <f>IF(Dados[[#This Row],[Alimentador]]="13 barras",4.16,IF(Dados[[#This Row],[Alimentador]]="34 barras",24.9,0))</f>
        <v>4.16</v>
      </c>
      <c r="K102" s="1">
        <f>IF(Dados[[#This Row],[Alimentador]]="13 barras",480,IF(Dados[[#This Row],[Alimentador]]="34 barras",4.16,0))</f>
        <v>480</v>
      </c>
    </row>
    <row r="103" spans="1:11" x14ac:dyDescent="0.3">
      <c r="A103" s="1">
        <f>'34_bus'!W5</f>
        <v>2</v>
      </c>
      <c r="B103" s="4">
        <f>Dados[[#This Row],[Horas]]/24</f>
        <v>8.3333333333333329E-2</v>
      </c>
      <c r="C103" s="1">
        <f>'34_bus'!X5</f>
        <v>44.306513932535701</v>
      </c>
      <c r="D103" s="1">
        <f>'34_bus'!Y5</f>
        <v>189.8631021245638</v>
      </c>
      <c r="E103" s="1" t="s">
        <v>43</v>
      </c>
      <c r="F10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03" s="1">
        <f>IF(Dados[[#This Row],[Alimentador]]="13 barras",1,IF(Dados[[#This Row],[Alimentador]]="34 barras",2,))</f>
        <v>2</v>
      </c>
      <c r="H10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3" s="1" t="s">
        <v>7</v>
      </c>
      <c r="J103" s="1">
        <f>IF(Dados[[#This Row],[Alimentador]]="13 barras",4.16,IF(Dados[[#This Row],[Alimentador]]="34 barras",24.9,0))</f>
        <v>24.9</v>
      </c>
      <c r="K103" s="1">
        <f>IF(Dados[[#This Row],[Alimentador]]="13 barras",480,IF(Dados[[#This Row],[Alimentador]]="34 barras",4.16,0))</f>
        <v>4.16</v>
      </c>
    </row>
    <row r="104" spans="1:11" x14ac:dyDescent="0.3">
      <c r="A104" s="1">
        <f>'13_bus'!W6</f>
        <v>3</v>
      </c>
      <c r="B104" s="4">
        <f>Dados[[#This Row],[Horas]]/24</f>
        <v>0.125</v>
      </c>
      <c r="C104" s="1">
        <f>'13_bus'!X6</f>
        <v>9.6025393390318357</v>
      </c>
      <c r="D104" s="1">
        <f>'13_bus'!Y6</f>
        <v>369.72791898228388</v>
      </c>
      <c r="E104" s="1" t="s">
        <v>43</v>
      </c>
      <c r="F10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04" s="1">
        <f>IF(Dados[[#This Row],[Alimentador]]="13 barras",1,IF(Dados[[#This Row],[Alimentador]]="34 barras",2,))</f>
        <v>1</v>
      </c>
      <c r="H10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4" s="1" t="s">
        <v>6</v>
      </c>
      <c r="J104" s="1">
        <f>IF(Dados[[#This Row],[Alimentador]]="13 barras",4.16,IF(Dados[[#This Row],[Alimentador]]="34 barras",24.9,0))</f>
        <v>4.16</v>
      </c>
      <c r="K104" s="1">
        <f>IF(Dados[[#This Row],[Alimentador]]="13 barras",480,IF(Dados[[#This Row],[Alimentador]]="34 barras",4.16,0))</f>
        <v>480</v>
      </c>
    </row>
    <row r="105" spans="1:11" x14ac:dyDescent="0.3">
      <c r="A105" s="1">
        <f>'34_bus'!W6</f>
        <v>3</v>
      </c>
      <c r="B105" s="4">
        <f>Dados[[#This Row],[Horas]]/24</f>
        <v>0.125</v>
      </c>
      <c r="C105" s="1">
        <f>'34_bus'!X6</f>
        <v>45.938011875192601</v>
      </c>
      <c r="D105" s="1">
        <f>'34_bus'!Y6</f>
        <v>208.74381943398629</v>
      </c>
      <c r="E105" s="1" t="s">
        <v>43</v>
      </c>
      <c r="F10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05" s="1">
        <f>IF(Dados[[#This Row],[Alimentador]]="13 barras",1,IF(Dados[[#This Row],[Alimentador]]="34 barras",2,))</f>
        <v>2</v>
      </c>
      <c r="H10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5" s="1" t="s">
        <v>7</v>
      </c>
      <c r="J105" s="1">
        <f>IF(Dados[[#This Row],[Alimentador]]="13 barras",4.16,IF(Dados[[#This Row],[Alimentador]]="34 barras",24.9,0))</f>
        <v>24.9</v>
      </c>
      <c r="K105" s="1">
        <f>IF(Dados[[#This Row],[Alimentador]]="13 barras",480,IF(Dados[[#This Row],[Alimentador]]="34 barras",4.16,0))</f>
        <v>4.16</v>
      </c>
    </row>
    <row r="106" spans="1:11" x14ac:dyDescent="0.3">
      <c r="A106" s="1">
        <f>'13_bus'!W7</f>
        <v>4</v>
      </c>
      <c r="B106" s="4">
        <f>Dados[[#This Row],[Horas]]/24</f>
        <v>0.16666666666666666</v>
      </c>
      <c r="C106" s="1">
        <f>'13_bus'!X7</f>
        <v>8.6412710038673648</v>
      </c>
      <c r="D106" s="1">
        <f>'13_bus'!Y7</f>
        <v>345.02195293490013</v>
      </c>
      <c r="E106" s="1" t="s">
        <v>43</v>
      </c>
      <c r="F10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06" s="1">
        <f>IF(Dados[[#This Row],[Alimentador]]="13 barras",1,IF(Dados[[#This Row],[Alimentador]]="34 barras",2,))</f>
        <v>1</v>
      </c>
      <c r="H10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6" s="1" t="s">
        <v>6</v>
      </c>
      <c r="J106" s="1">
        <f>IF(Dados[[#This Row],[Alimentador]]="13 barras",4.16,IF(Dados[[#This Row],[Alimentador]]="34 barras",24.9,0))</f>
        <v>4.16</v>
      </c>
      <c r="K106" s="1">
        <f>IF(Dados[[#This Row],[Alimentador]]="13 barras",480,IF(Dados[[#This Row],[Alimentador]]="34 barras",4.16,0))</f>
        <v>480</v>
      </c>
    </row>
    <row r="107" spans="1:11" x14ac:dyDescent="0.3">
      <c r="A107" s="1">
        <f>'34_bus'!W7</f>
        <v>4</v>
      </c>
      <c r="B107" s="4">
        <f>Dados[[#This Row],[Horas]]/24</f>
        <v>0.16666666666666666</v>
      </c>
      <c r="C107" s="1">
        <f>'34_bus'!X7</f>
        <v>44.626591494942687</v>
      </c>
      <c r="D107" s="1">
        <f>'34_bus'!Y7</f>
        <v>196.21209672801649</v>
      </c>
      <c r="E107" s="1" t="s">
        <v>43</v>
      </c>
      <c r="F10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07" s="1">
        <f>IF(Dados[[#This Row],[Alimentador]]="13 barras",1,IF(Dados[[#This Row],[Alimentador]]="34 barras",2,))</f>
        <v>2</v>
      </c>
      <c r="H10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7" s="1" t="s">
        <v>7</v>
      </c>
      <c r="J107" s="1">
        <f>IF(Dados[[#This Row],[Alimentador]]="13 barras",4.16,IF(Dados[[#This Row],[Alimentador]]="34 barras",24.9,0))</f>
        <v>24.9</v>
      </c>
      <c r="K107" s="1">
        <f>IF(Dados[[#This Row],[Alimentador]]="13 barras",480,IF(Dados[[#This Row],[Alimentador]]="34 barras",4.16,0))</f>
        <v>4.16</v>
      </c>
    </row>
    <row r="108" spans="1:11" x14ac:dyDescent="0.3">
      <c r="A108" s="1">
        <f>'13_bus'!W8</f>
        <v>5</v>
      </c>
      <c r="B108" s="4">
        <f>Dados[[#This Row],[Horas]]/24</f>
        <v>0.20833333333333334</v>
      </c>
      <c r="C108" s="1">
        <f>'13_bus'!X8</f>
        <v>9.6025393390318357</v>
      </c>
      <c r="D108" s="1">
        <f>'13_bus'!Y8</f>
        <v>369.72791898228388</v>
      </c>
      <c r="E108" s="1" t="s">
        <v>43</v>
      </c>
      <c r="F10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08" s="1">
        <f>IF(Dados[[#This Row],[Alimentador]]="13 barras",1,IF(Dados[[#This Row],[Alimentador]]="34 barras",2,))</f>
        <v>1</v>
      </c>
      <c r="H10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8" s="1" t="s">
        <v>6</v>
      </c>
      <c r="J108" s="1">
        <f>IF(Dados[[#This Row],[Alimentador]]="13 barras",4.16,IF(Dados[[#This Row],[Alimentador]]="34 barras",24.9,0))</f>
        <v>4.16</v>
      </c>
      <c r="K108" s="1">
        <f>IF(Dados[[#This Row],[Alimentador]]="13 barras",480,IF(Dados[[#This Row],[Alimentador]]="34 barras",4.16,0))</f>
        <v>480</v>
      </c>
    </row>
    <row r="109" spans="1:11" x14ac:dyDescent="0.3">
      <c r="A109" s="1">
        <f>'34_bus'!W8</f>
        <v>5</v>
      </c>
      <c r="B109" s="4">
        <f>Dados[[#This Row],[Horas]]/24</f>
        <v>0.20833333333333334</v>
      </c>
      <c r="C109" s="1">
        <f>'34_bus'!X8</f>
        <v>45.938011875192601</v>
      </c>
      <c r="D109" s="1">
        <f>'34_bus'!Y8</f>
        <v>208.74381943398629</v>
      </c>
      <c r="E109" s="1" t="s">
        <v>43</v>
      </c>
      <c r="F10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09" s="1">
        <f>IF(Dados[[#This Row],[Alimentador]]="13 barras",1,IF(Dados[[#This Row],[Alimentador]]="34 barras",2,))</f>
        <v>2</v>
      </c>
      <c r="H10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09" s="1" t="s">
        <v>7</v>
      </c>
      <c r="J109" s="1">
        <f>IF(Dados[[#This Row],[Alimentador]]="13 barras",4.16,IF(Dados[[#This Row],[Alimentador]]="34 barras",24.9,0))</f>
        <v>24.9</v>
      </c>
      <c r="K109" s="1">
        <f>IF(Dados[[#This Row],[Alimentador]]="13 barras",480,IF(Dados[[#This Row],[Alimentador]]="34 barras",4.16,0))</f>
        <v>4.16</v>
      </c>
    </row>
    <row r="110" spans="1:11" x14ac:dyDescent="0.3">
      <c r="A110" s="1">
        <f>'13_bus'!W9</f>
        <v>6</v>
      </c>
      <c r="B110" s="4">
        <f>Dados[[#This Row],[Horas]]/24</f>
        <v>0.25</v>
      </c>
      <c r="C110" s="1">
        <f>'13_bus'!X9</f>
        <v>15.31878316280018</v>
      </c>
      <c r="D110" s="1">
        <f>'13_bus'!Y9</f>
        <v>483.52582241089169</v>
      </c>
      <c r="E110" s="1" t="s">
        <v>43</v>
      </c>
      <c r="F11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10" s="1">
        <f>IF(Dados[[#This Row],[Alimentador]]="13 barras",1,IF(Dados[[#This Row],[Alimentador]]="34 barras",2,))</f>
        <v>1</v>
      </c>
      <c r="H11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0" s="1" t="s">
        <v>6</v>
      </c>
      <c r="J110" s="1">
        <f>IF(Dados[[#This Row],[Alimentador]]="13 barras",4.16,IF(Dados[[#This Row],[Alimentador]]="34 barras",24.9,0))</f>
        <v>4.16</v>
      </c>
      <c r="K110" s="1">
        <f>IF(Dados[[#This Row],[Alimentador]]="13 barras",480,IF(Dados[[#This Row],[Alimentador]]="34 barras",4.16,0))</f>
        <v>480</v>
      </c>
    </row>
    <row r="111" spans="1:11" x14ac:dyDescent="0.3">
      <c r="A111" s="1">
        <f>'34_bus'!W9</f>
        <v>6</v>
      </c>
      <c r="B111" s="4">
        <f>Dados[[#This Row],[Horas]]/24</f>
        <v>0.25</v>
      </c>
      <c r="C111" s="1">
        <f>'34_bus'!X9</f>
        <v>53.928197974229818</v>
      </c>
      <c r="D111" s="1">
        <f>'34_bus'!Y9</f>
        <v>271.20965859169843</v>
      </c>
      <c r="E111" s="1" t="s">
        <v>43</v>
      </c>
      <c r="F11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11" s="1">
        <f>IF(Dados[[#This Row],[Alimentador]]="13 barras",1,IF(Dados[[#This Row],[Alimentador]]="34 barras",2,))</f>
        <v>2</v>
      </c>
      <c r="H11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1" s="1" t="s">
        <v>7</v>
      </c>
      <c r="J111" s="1">
        <f>IF(Dados[[#This Row],[Alimentador]]="13 barras",4.16,IF(Dados[[#This Row],[Alimentador]]="34 barras",24.9,0))</f>
        <v>24.9</v>
      </c>
      <c r="K111" s="1">
        <f>IF(Dados[[#This Row],[Alimentador]]="13 barras",480,IF(Dados[[#This Row],[Alimentador]]="34 barras",4.16,0))</f>
        <v>4.16</v>
      </c>
    </row>
    <row r="112" spans="1:11" x14ac:dyDescent="0.3">
      <c r="A112" s="1">
        <f>'13_bus'!W10</f>
        <v>7</v>
      </c>
      <c r="B112" s="4">
        <f>Dados[[#This Row],[Horas]]/24</f>
        <v>0.29166666666666669</v>
      </c>
      <c r="C112" s="1">
        <f>'13_bus'!X10</f>
        <v>26.640721777526199</v>
      </c>
      <c r="D112" s="1">
        <f>'13_bus'!Y10</f>
        <v>631.89086443192116</v>
      </c>
      <c r="E112" s="1" t="s">
        <v>43</v>
      </c>
      <c r="F11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12" s="1">
        <f>IF(Dados[[#This Row],[Alimentador]]="13 barras",1,IF(Dados[[#This Row],[Alimentador]]="34 barras",2,))</f>
        <v>1</v>
      </c>
      <c r="H11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2" s="1" t="s">
        <v>6</v>
      </c>
      <c r="J112" s="1">
        <f>IF(Dados[[#This Row],[Alimentador]]="13 barras",4.16,IF(Dados[[#This Row],[Alimentador]]="34 barras",24.9,0))</f>
        <v>4.16</v>
      </c>
      <c r="K112" s="1">
        <f>IF(Dados[[#This Row],[Alimentador]]="13 barras",480,IF(Dados[[#This Row],[Alimentador]]="34 barras",4.16,0))</f>
        <v>480</v>
      </c>
    </row>
    <row r="113" spans="1:11" x14ac:dyDescent="0.3">
      <c r="A113" s="1">
        <f>'34_bus'!W10</f>
        <v>7</v>
      </c>
      <c r="B113" s="4">
        <f>Dados[[#This Row],[Horas]]/24</f>
        <v>0.29166666666666669</v>
      </c>
      <c r="C113" s="1">
        <f>'34_bus'!X10</f>
        <v>71.346660220660112</v>
      </c>
      <c r="D113" s="1">
        <f>'34_bus'!Y10</f>
        <v>353.87106813490863</v>
      </c>
      <c r="E113" s="1" t="s">
        <v>43</v>
      </c>
      <c r="F11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13" s="1">
        <f>IF(Dados[[#This Row],[Alimentador]]="13 barras",1,IF(Dados[[#This Row],[Alimentador]]="34 barras",2,))</f>
        <v>2</v>
      </c>
      <c r="H11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3" s="1" t="s">
        <v>7</v>
      </c>
      <c r="J113" s="1">
        <f>IF(Dados[[#This Row],[Alimentador]]="13 barras",4.16,IF(Dados[[#This Row],[Alimentador]]="34 barras",24.9,0))</f>
        <v>24.9</v>
      </c>
      <c r="K113" s="1">
        <f>IF(Dados[[#This Row],[Alimentador]]="13 barras",480,IF(Dados[[#This Row],[Alimentador]]="34 barras",4.16,0))</f>
        <v>4.16</v>
      </c>
    </row>
    <row r="114" spans="1:11" x14ac:dyDescent="0.3">
      <c r="A114" s="1">
        <f>'13_bus'!W11</f>
        <v>8</v>
      </c>
      <c r="B114" s="4">
        <f>Dados[[#This Row],[Horas]]/24</f>
        <v>0.33333333333333331</v>
      </c>
      <c r="C114" s="1">
        <f>'13_bus'!X11</f>
        <v>29.03205164220612</v>
      </c>
      <c r="D114" s="1">
        <f>'13_bus'!Y11</f>
        <v>650.60316639775715</v>
      </c>
      <c r="E114" s="1" t="s">
        <v>43</v>
      </c>
      <c r="F11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14" s="1">
        <f>IF(Dados[[#This Row],[Alimentador]]="13 barras",1,IF(Dados[[#This Row],[Alimentador]]="34 barras",2,))</f>
        <v>1</v>
      </c>
      <c r="H11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4" s="1" t="s">
        <v>6</v>
      </c>
      <c r="J114" s="1">
        <f>IF(Dados[[#This Row],[Alimentador]]="13 barras",4.16,IF(Dados[[#This Row],[Alimentador]]="34 barras",24.9,0))</f>
        <v>4.16</v>
      </c>
      <c r="K114" s="1">
        <f>IF(Dados[[#This Row],[Alimentador]]="13 barras",480,IF(Dados[[#This Row],[Alimentador]]="34 barras",4.16,0))</f>
        <v>480</v>
      </c>
    </row>
    <row r="115" spans="1:11" x14ac:dyDescent="0.3">
      <c r="A115" s="1">
        <f>'34_bus'!W11</f>
        <v>8</v>
      </c>
      <c r="B115" s="4">
        <f>Dados[[#This Row],[Horas]]/24</f>
        <v>0.33333333333333331</v>
      </c>
      <c r="C115" s="1">
        <f>'34_bus'!X11</f>
        <v>72.18927187176692</v>
      </c>
      <c r="D115" s="1">
        <f>'34_bus'!Y11</f>
        <v>359.31924412918443</v>
      </c>
      <c r="E115" s="1" t="s">
        <v>43</v>
      </c>
      <c r="F11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15" s="1">
        <f>IF(Dados[[#This Row],[Alimentador]]="13 barras",1,IF(Dados[[#This Row],[Alimentador]]="34 barras",2,))</f>
        <v>2</v>
      </c>
      <c r="H11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5" s="1" t="s">
        <v>7</v>
      </c>
      <c r="J115" s="1">
        <f>IF(Dados[[#This Row],[Alimentador]]="13 barras",4.16,IF(Dados[[#This Row],[Alimentador]]="34 barras",24.9,0))</f>
        <v>24.9</v>
      </c>
      <c r="K115" s="1">
        <f>IF(Dados[[#This Row],[Alimentador]]="13 barras",480,IF(Dados[[#This Row],[Alimentador]]="34 barras",4.16,0))</f>
        <v>4.16</v>
      </c>
    </row>
    <row r="116" spans="1:11" x14ac:dyDescent="0.3">
      <c r="A116" s="1">
        <f>'13_bus'!W12</f>
        <v>9</v>
      </c>
      <c r="B116" s="4">
        <f>Dados[[#This Row],[Horas]]/24</f>
        <v>0.375</v>
      </c>
      <c r="C116" s="1">
        <f>'13_bus'!X12</f>
        <v>15.75868642665259</v>
      </c>
      <c r="D116" s="1">
        <f>'13_bus'!Y12</f>
        <v>461.2505903501243</v>
      </c>
      <c r="E116" s="1" t="s">
        <v>43</v>
      </c>
      <c r="F11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16" s="1">
        <f>IF(Dados[[#This Row],[Alimentador]]="13 barras",1,IF(Dados[[#This Row],[Alimentador]]="34 barras",2,))</f>
        <v>1</v>
      </c>
      <c r="H11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6" s="1" t="s">
        <v>6</v>
      </c>
      <c r="J116" s="1">
        <f>IF(Dados[[#This Row],[Alimentador]]="13 barras",4.16,IF(Dados[[#This Row],[Alimentador]]="34 barras",24.9,0))</f>
        <v>4.16</v>
      </c>
      <c r="K116" s="1">
        <f>IF(Dados[[#This Row],[Alimentador]]="13 barras",480,IF(Dados[[#This Row],[Alimentador]]="34 barras",4.16,0))</f>
        <v>480</v>
      </c>
    </row>
    <row r="117" spans="1:11" x14ac:dyDescent="0.3">
      <c r="A117" s="1">
        <f>'34_bus'!W12</f>
        <v>9</v>
      </c>
      <c r="B117" s="4">
        <f>Dados[[#This Row],[Horas]]/24</f>
        <v>0.375</v>
      </c>
      <c r="C117" s="1">
        <f>'34_bus'!X12</f>
        <v>44.084333793062669</v>
      </c>
      <c r="D117" s="1">
        <f>'34_bus'!Y12</f>
        <v>248.05283399969801</v>
      </c>
      <c r="E117" s="1" t="s">
        <v>43</v>
      </c>
      <c r="F11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17" s="1">
        <f>IF(Dados[[#This Row],[Alimentador]]="13 barras",1,IF(Dados[[#This Row],[Alimentador]]="34 barras",2,))</f>
        <v>2</v>
      </c>
      <c r="H11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7" s="1" t="s">
        <v>7</v>
      </c>
      <c r="J117" s="1">
        <f>IF(Dados[[#This Row],[Alimentador]]="13 barras",4.16,IF(Dados[[#This Row],[Alimentador]]="34 barras",24.9,0))</f>
        <v>24.9</v>
      </c>
      <c r="K117" s="1">
        <f>IF(Dados[[#This Row],[Alimentador]]="13 barras",480,IF(Dados[[#This Row],[Alimentador]]="34 barras",4.16,0))</f>
        <v>4.16</v>
      </c>
    </row>
    <row r="118" spans="1:11" x14ac:dyDescent="0.3">
      <c r="A118" s="1">
        <f>'13_bus'!W13</f>
        <v>10</v>
      </c>
      <c r="B118" s="4">
        <f>Dados[[#This Row],[Horas]]/24</f>
        <v>0.41666666666666669</v>
      </c>
      <c r="C118" s="1">
        <f>'13_bus'!X13</f>
        <v>4.5254924964639791</v>
      </c>
      <c r="D118" s="1">
        <f>'13_bus'!Y13</f>
        <v>86.506915302147817</v>
      </c>
      <c r="E118" s="1" t="s">
        <v>43</v>
      </c>
      <c r="F11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18" s="1">
        <f>IF(Dados[[#This Row],[Alimentador]]="13 barras",1,IF(Dados[[#This Row],[Alimentador]]="34 barras",2,))</f>
        <v>1</v>
      </c>
      <c r="H11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8" s="1" t="s">
        <v>6</v>
      </c>
      <c r="J118" s="1">
        <f>IF(Dados[[#This Row],[Alimentador]]="13 barras",4.16,IF(Dados[[#This Row],[Alimentador]]="34 barras",24.9,0))</f>
        <v>4.16</v>
      </c>
      <c r="K118" s="1">
        <f>IF(Dados[[#This Row],[Alimentador]]="13 barras",480,IF(Dados[[#This Row],[Alimentador]]="34 barras",4.16,0))</f>
        <v>480</v>
      </c>
    </row>
    <row r="119" spans="1:11" x14ac:dyDescent="0.3">
      <c r="A119" s="1">
        <f>'34_bus'!W13</f>
        <v>10</v>
      </c>
      <c r="B119" s="4">
        <f>Dados[[#This Row],[Horas]]/24</f>
        <v>0.41666666666666669</v>
      </c>
      <c r="C119" s="1">
        <f>'34_bus'!X13</f>
        <v>29.30347450014883</v>
      </c>
      <c r="D119" s="1">
        <f>'34_bus'!Y13</f>
        <v>39.007993169107849</v>
      </c>
      <c r="E119" s="1" t="s">
        <v>43</v>
      </c>
      <c r="F11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19" s="1">
        <f>IF(Dados[[#This Row],[Alimentador]]="13 barras",1,IF(Dados[[#This Row],[Alimentador]]="34 barras",2,))</f>
        <v>2</v>
      </c>
      <c r="H11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19" s="1" t="s">
        <v>7</v>
      </c>
      <c r="J119" s="1">
        <f>IF(Dados[[#This Row],[Alimentador]]="13 barras",4.16,IF(Dados[[#This Row],[Alimentador]]="34 barras",24.9,0))</f>
        <v>24.9</v>
      </c>
      <c r="K119" s="1">
        <f>IF(Dados[[#This Row],[Alimentador]]="13 barras",480,IF(Dados[[#This Row],[Alimentador]]="34 barras",4.16,0))</f>
        <v>4.16</v>
      </c>
    </row>
    <row r="120" spans="1:11" x14ac:dyDescent="0.3">
      <c r="A120" s="1">
        <f>'13_bus'!W14</f>
        <v>11</v>
      </c>
      <c r="B120" s="4">
        <f>Dados[[#This Row],[Horas]]/24</f>
        <v>0.45833333333333331</v>
      </c>
      <c r="C120" s="1">
        <f>'13_bus'!X14</f>
        <v>6.6563754292954727</v>
      </c>
      <c r="D120" s="1">
        <f>'13_bus'!Y14</f>
        <v>23.493202031139329</v>
      </c>
      <c r="E120" s="1" t="s">
        <v>43</v>
      </c>
      <c r="F12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20" s="1">
        <f>IF(Dados[[#This Row],[Alimentador]]="13 barras",1,IF(Dados[[#This Row],[Alimentador]]="34 barras",2,))</f>
        <v>1</v>
      </c>
      <c r="H12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0" s="1" t="s">
        <v>6</v>
      </c>
      <c r="J120" s="1">
        <f>IF(Dados[[#This Row],[Alimentador]]="13 barras",4.16,IF(Dados[[#This Row],[Alimentador]]="34 barras",24.9,0))</f>
        <v>4.16</v>
      </c>
      <c r="K120" s="1">
        <f>IF(Dados[[#This Row],[Alimentador]]="13 barras",480,IF(Dados[[#This Row],[Alimentador]]="34 barras",4.16,0))</f>
        <v>480</v>
      </c>
    </row>
    <row r="121" spans="1:11" x14ac:dyDescent="0.3">
      <c r="A121" s="1">
        <f>'34_bus'!W14</f>
        <v>11</v>
      </c>
      <c r="B121" s="4">
        <f>Dados[[#This Row],[Horas]]/24</f>
        <v>0.45833333333333331</v>
      </c>
      <c r="C121" s="1">
        <f>'34_bus'!X14</f>
        <v>29.08980995340233</v>
      </c>
      <c r="D121" s="1">
        <f>'34_bus'!Y14</f>
        <v>-1.963308653896308</v>
      </c>
      <c r="E121" s="1" t="s">
        <v>43</v>
      </c>
      <c r="F12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21" s="1">
        <f>IF(Dados[[#This Row],[Alimentador]]="13 barras",1,IF(Dados[[#This Row],[Alimentador]]="34 barras",2,))</f>
        <v>2</v>
      </c>
      <c r="H12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1" s="1" t="s">
        <v>7</v>
      </c>
      <c r="J121" s="1">
        <f>IF(Dados[[#This Row],[Alimentador]]="13 barras",4.16,IF(Dados[[#This Row],[Alimentador]]="34 barras",24.9,0))</f>
        <v>24.9</v>
      </c>
      <c r="K121" s="1">
        <f>IF(Dados[[#This Row],[Alimentador]]="13 barras",480,IF(Dados[[#This Row],[Alimentador]]="34 barras",4.16,0))</f>
        <v>4.16</v>
      </c>
    </row>
    <row r="122" spans="1:11" x14ac:dyDescent="0.3">
      <c r="A122" s="1">
        <f>'13_bus'!W15</f>
        <v>12</v>
      </c>
      <c r="B122" s="4">
        <f>Dados[[#This Row],[Horas]]/24</f>
        <v>0.5</v>
      </c>
      <c r="C122" s="1">
        <f>'13_bus'!X15</f>
        <v>9.059646368284227</v>
      </c>
      <c r="D122" s="1">
        <f>'13_bus'!Y15</f>
        <v>3.3569055675761773E-2</v>
      </c>
      <c r="E122" s="1" t="s">
        <v>43</v>
      </c>
      <c r="F12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22" s="1">
        <f>IF(Dados[[#This Row],[Alimentador]]="13 barras",1,IF(Dados[[#This Row],[Alimentador]]="34 barras",2,))</f>
        <v>1</v>
      </c>
      <c r="H12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2" s="1" t="s">
        <v>6</v>
      </c>
      <c r="J122" s="1">
        <f>IF(Dados[[#This Row],[Alimentador]]="13 barras",4.16,IF(Dados[[#This Row],[Alimentador]]="34 barras",24.9,0))</f>
        <v>4.16</v>
      </c>
      <c r="K122" s="1">
        <f>IF(Dados[[#This Row],[Alimentador]]="13 barras",480,IF(Dados[[#This Row],[Alimentador]]="34 barras",4.16,0))</f>
        <v>480</v>
      </c>
    </row>
    <row r="123" spans="1:11" x14ac:dyDescent="0.3">
      <c r="A123" s="1">
        <f>'34_bus'!W15</f>
        <v>12</v>
      </c>
      <c r="B123" s="4">
        <f>Dados[[#This Row],[Horas]]/24</f>
        <v>0.5</v>
      </c>
      <c r="C123" s="1">
        <f>'34_bus'!X15</f>
        <v>30.129729340192839</v>
      </c>
      <c r="D123" s="1">
        <f>'34_bus'!Y15</f>
        <v>-19.48611934993151</v>
      </c>
      <c r="E123" s="1" t="s">
        <v>43</v>
      </c>
      <c r="F12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23" s="1">
        <f>IF(Dados[[#This Row],[Alimentador]]="13 barras",1,IF(Dados[[#This Row],[Alimentador]]="34 barras",2,))</f>
        <v>2</v>
      </c>
      <c r="H12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3" s="1" t="s">
        <v>7</v>
      </c>
      <c r="J123" s="1">
        <f>IF(Dados[[#This Row],[Alimentador]]="13 barras",4.16,IF(Dados[[#This Row],[Alimentador]]="34 barras",24.9,0))</f>
        <v>24.9</v>
      </c>
      <c r="K123" s="1">
        <f>IF(Dados[[#This Row],[Alimentador]]="13 barras",480,IF(Dados[[#This Row],[Alimentador]]="34 barras",4.16,0))</f>
        <v>4.16</v>
      </c>
    </row>
    <row r="124" spans="1:11" x14ac:dyDescent="0.3">
      <c r="A124" s="1">
        <f>'13_bus'!W16</f>
        <v>13</v>
      </c>
      <c r="B124" s="4">
        <f>Dados[[#This Row],[Horas]]/24</f>
        <v>0.54166666666666663</v>
      </c>
      <c r="C124" s="1">
        <f>'13_bus'!X16</f>
        <v>10.159327516746091</v>
      </c>
      <c r="D124" s="1">
        <f>'13_bus'!Y16</f>
        <v>41.15811464146789</v>
      </c>
      <c r="E124" s="1" t="s">
        <v>43</v>
      </c>
      <c r="F12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24" s="1">
        <f>IF(Dados[[#This Row],[Alimentador]]="13 barras",1,IF(Dados[[#This Row],[Alimentador]]="34 barras",2,))</f>
        <v>1</v>
      </c>
      <c r="H12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4" s="1" t="s">
        <v>6</v>
      </c>
      <c r="J124" s="1">
        <f>IF(Dados[[#This Row],[Alimentador]]="13 barras",4.16,IF(Dados[[#This Row],[Alimentador]]="34 barras",24.9,0))</f>
        <v>4.16</v>
      </c>
      <c r="K124" s="1">
        <f>IF(Dados[[#This Row],[Alimentador]]="13 barras",480,IF(Dados[[#This Row],[Alimentador]]="34 barras",4.16,0))</f>
        <v>480</v>
      </c>
    </row>
    <row r="125" spans="1:11" x14ac:dyDescent="0.3">
      <c r="A125" s="1">
        <f>'34_bus'!W16</f>
        <v>13</v>
      </c>
      <c r="B125" s="4">
        <f>Dados[[#This Row],[Horas]]/24</f>
        <v>0.54166666666666663</v>
      </c>
      <c r="C125" s="1">
        <f>'34_bus'!X16</f>
        <v>28.392053637735771</v>
      </c>
      <c r="D125" s="1">
        <f>'34_bus'!Y16</f>
        <v>0.3302620877805037</v>
      </c>
      <c r="E125" s="1" t="s">
        <v>43</v>
      </c>
      <c r="F12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25" s="1">
        <f>IF(Dados[[#This Row],[Alimentador]]="13 barras",1,IF(Dados[[#This Row],[Alimentador]]="34 barras",2,))</f>
        <v>2</v>
      </c>
      <c r="H12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5" s="1" t="s">
        <v>7</v>
      </c>
      <c r="J125" s="1">
        <f>IF(Dados[[#This Row],[Alimentador]]="13 barras",4.16,IF(Dados[[#This Row],[Alimentador]]="34 barras",24.9,0))</f>
        <v>24.9</v>
      </c>
      <c r="K125" s="1">
        <f>IF(Dados[[#This Row],[Alimentador]]="13 barras",480,IF(Dados[[#This Row],[Alimentador]]="34 barras",4.16,0))</f>
        <v>4.16</v>
      </c>
    </row>
    <row r="126" spans="1:11" x14ac:dyDescent="0.3">
      <c r="A126" s="1">
        <f>'13_bus'!W17</f>
        <v>14</v>
      </c>
      <c r="B126" s="4">
        <f>Dados[[#This Row],[Horas]]/24</f>
        <v>0.58333333333333337</v>
      </c>
      <c r="C126" s="1">
        <f>'13_bus'!X17</f>
        <v>8.8666702208872987</v>
      </c>
      <c r="D126" s="1">
        <f>'13_bus'!Y17</f>
        <v>6.7507976525300242</v>
      </c>
      <c r="E126" s="1" t="s">
        <v>43</v>
      </c>
      <c r="F12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26" s="1">
        <f>IF(Dados[[#This Row],[Alimentador]]="13 barras",1,IF(Dados[[#This Row],[Alimentador]]="34 barras",2,))</f>
        <v>1</v>
      </c>
      <c r="H12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6" s="1" t="s">
        <v>6</v>
      </c>
      <c r="J126" s="1">
        <f>IF(Dados[[#This Row],[Alimentador]]="13 barras",4.16,IF(Dados[[#This Row],[Alimentador]]="34 barras",24.9,0))</f>
        <v>4.16</v>
      </c>
      <c r="K126" s="1">
        <f>IF(Dados[[#This Row],[Alimentador]]="13 barras",480,IF(Dados[[#This Row],[Alimentador]]="34 barras",4.16,0))</f>
        <v>480</v>
      </c>
    </row>
    <row r="127" spans="1:11" x14ac:dyDescent="0.3">
      <c r="A127" s="1">
        <f>'34_bus'!W17</f>
        <v>14</v>
      </c>
      <c r="B127" s="4">
        <f>Dados[[#This Row],[Horas]]/24</f>
        <v>0.58333333333333337</v>
      </c>
      <c r="C127" s="1">
        <f>'34_bus'!X17</f>
        <v>29.68924016798157</v>
      </c>
      <c r="D127" s="1">
        <f>'34_bus'!Y17</f>
        <v>-15.73079918394288</v>
      </c>
      <c r="E127" s="1" t="s">
        <v>43</v>
      </c>
      <c r="F12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27" s="1">
        <f>IF(Dados[[#This Row],[Alimentador]]="13 barras",1,IF(Dados[[#This Row],[Alimentador]]="34 barras",2,))</f>
        <v>2</v>
      </c>
      <c r="H12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7" s="1" t="s">
        <v>7</v>
      </c>
      <c r="J127" s="1">
        <f>IF(Dados[[#This Row],[Alimentador]]="13 barras",4.16,IF(Dados[[#This Row],[Alimentador]]="34 barras",24.9,0))</f>
        <v>24.9</v>
      </c>
      <c r="K127" s="1">
        <f>IF(Dados[[#This Row],[Alimentador]]="13 barras",480,IF(Dados[[#This Row],[Alimentador]]="34 barras",4.16,0))</f>
        <v>4.16</v>
      </c>
    </row>
    <row r="128" spans="1:11" x14ac:dyDescent="0.3">
      <c r="A128" s="1">
        <f>'13_bus'!W18</f>
        <v>15</v>
      </c>
      <c r="B128" s="4">
        <f>Dados[[#This Row],[Horas]]/24</f>
        <v>0.625</v>
      </c>
      <c r="C128" s="1">
        <f>'13_bus'!X18</f>
        <v>6.8452779966293438</v>
      </c>
      <c r="D128" s="1">
        <f>'13_bus'!Y18</f>
        <v>15.023630007633351</v>
      </c>
      <c r="E128" s="1" t="s">
        <v>43</v>
      </c>
      <c r="F12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28" s="1">
        <f>IF(Dados[[#This Row],[Alimentador]]="13 barras",1,IF(Dados[[#This Row],[Alimentador]]="34 barras",2,))</f>
        <v>1</v>
      </c>
      <c r="H12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8" s="1" t="s">
        <v>6</v>
      </c>
      <c r="J128" s="1">
        <f>IF(Dados[[#This Row],[Alimentador]]="13 barras",4.16,IF(Dados[[#This Row],[Alimentador]]="34 barras",24.9,0))</f>
        <v>4.16</v>
      </c>
      <c r="K128" s="1">
        <f>IF(Dados[[#This Row],[Alimentador]]="13 barras",480,IF(Dados[[#This Row],[Alimentador]]="34 barras",4.16,0))</f>
        <v>480</v>
      </c>
    </row>
    <row r="129" spans="1:11" x14ac:dyDescent="0.3">
      <c r="A129" s="1">
        <f>'34_bus'!W18</f>
        <v>15</v>
      </c>
      <c r="B129" s="4">
        <f>Dados[[#This Row],[Horas]]/24</f>
        <v>0.625</v>
      </c>
      <c r="C129" s="1">
        <f>'34_bus'!X18</f>
        <v>29.524816573239569</v>
      </c>
      <c r="D129" s="1">
        <f>'34_bus'!Y18</f>
        <v>-6.6624053230406082</v>
      </c>
      <c r="E129" s="1" t="s">
        <v>43</v>
      </c>
      <c r="F12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29" s="1">
        <f>IF(Dados[[#This Row],[Alimentador]]="13 barras",1,IF(Dados[[#This Row],[Alimentador]]="34 barras",2,))</f>
        <v>2</v>
      </c>
      <c r="H12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29" s="1" t="s">
        <v>7</v>
      </c>
      <c r="J129" s="1">
        <f>IF(Dados[[#This Row],[Alimentador]]="13 barras",4.16,IF(Dados[[#This Row],[Alimentador]]="34 barras",24.9,0))</f>
        <v>24.9</v>
      </c>
      <c r="K129" s="1">
        <f>IF(Dados[[#This Row],[Alimentador]]="13 barras",480,IF(Dados[[#This Row],[Alimentador]]="34 barras",4.16,0))</f>
        <v>4.16</v>
      </c>
    </row>
    <row r="130" spans="1:11" x14ac:dyDescent="0.3">
      <c r="A130" s="1">
        <f>'13_bus'!W19</f>
        <v>16</v>
      </c>
      <c r="B130" s="4">
        <f>Dados[[#This Row],[Horas]]/24</f>
        <v>0.66666666666666663</v>
      </c>
      <c r="C130" s="1">
        <f>'13_bus'!X19</f>
        <v>4.7967251590956472</v>
      </c>
      <c r="D130" s="1">
        <f>'13_bus'!Y19</f>
        <v>57.417619706683851</v>
      </c>
      <c r="E130" s="1" t="s">
        <v>43</v>
      </c>
      <c r="F13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30" s="1">
        <f>IF(Dados[[#This Row],[Alimentador]]="13 barras",1,IF(Dados[[#This Row],[Alimentador]]="34 barras",2,))</f>
        <v>1</v>
      </c>
      <c r="H13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0" s="1" t="s">
        <v>6</v>
      </c>
      <c r="J130" s="1">
        <f>IF(Dados[[#This Row],[Alimentador]]="13 barras",4.16,IF(Dados[[#This Row],[Alimentador]]="34 barras",24.9,0))</f>
        <v>4.16</v>
      </c>
      <c r="K130" s="1">
        <f>IF(Dados[[#This Row],[Alimentador]]="13 barras",480,IF(Dados[[#This Row],[Alimentador]]="34 barras",4.16,0))</f>
        <v>480</v>
      </c>
    </row>
    <row r="131" spans="1:11" x14ac:dyDescent="0.3">
      <c r="A131" s="1">
        <f>'34_bus'!W19</f>
        <v>16</v>
      </c>
      <c r="B131" s="4">
        <f>Dados[[#This Row],[Horas]]/24</f>
        <v>0.66666666666666663</v>
      </c>
      <c r="C131" s="1">
        <f>'34_bus'!X19</f>
        <v>29.56384971169544</v>
      </c>
      <c r="D131" s="1">
        <f>'34_bus'!Y19</f>
        <v>21.819292640166079</v>
      </c>
      <c r="E131" s="1" t="s">
        <v>43</v>
      </c>
      <c r="F13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31" s="1">
        <f>IF(Dados[[#This Row],[Alimentador]]="13 barras",1,IF(Dados[[#This Row],[Alimentador]]="34 barras",2,))</f>
        <v>2</v>
      </c>
      <c r="H13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1" s="1" t="s">
        <v>7</v>
      </c>
      <c r="J131" s="1">
        <f>IF(Dados[[#This Row],[Alimentador]]="13 barras",4.16,IF(Dados[[#This Row],[Alimentador]]="34 barras",24.9,0))</f>
        <v>24.9</v>
      </c>
      <c r="K131" s="1">
        <f>IF(Dados[[#This Row],[Alimentador]]="13 barras",480,IF(Dados[[#This Row],[Alimentador]]="34 barras",4.16,0))</f>
        <v>4.16</v>
      </c>
    </row>
    <row r="132" spans="1:11" x14ac:dyDescent="0.3">
      <c r="A132" s="1">
        <f>'13_bus'!W20</f>
        <v>17</v>
      </c>
      <c r="B132" s="4">
        <f>Dados[[#This Row],[Horas]]/24</f>
        <v>0.70833333333333337</v>
      </c>
      <c r="C132" s="1">
        <f>'13_bus'!X20</f>
        <v>5.4234536235706257</v>
      </c>
      <c r="D132" s="1">
        <f>'13_bus'!Y20</f>
        <v>176.27330485799791</v>
      </c>
      <c r="E132" s="1" t="s">
        <v>43</v>
      </c>
      <c r="F13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32" s="1">
        <f>IF(Dados[[#This Row],[Alimentador]]="13 barras",1,IF(Dados[[#This Row],[Alimentador]]="34 barras",2,))</f>
        <v>1</v>
      </c>
      <c r="H13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2" s="1" t="s">
        <v>6</v>
      </c>
      <c r="J132" s="1">
        <f>IF(Dados[[#This Row],[Alimentador]]="13 barras",4.16,IF(Dados[[#This Row],[Alimentador]]="34 barras",24.9,0))</f>
        <v>4.16</v>
      </c>
      <c r="K132" s="1">
        <f>IF(Dados[[#This Row],[Alimentador]]="13 barras",480,IF(Dados[[#This Row],[Alimentador]]="34 barras",4.16,0))</f>
        <v>480</v>
      </c>
    </row>
    <row r="133" spans="1:11" x14ac:dyDescent="0.3">
      <c r="A133" s="1">
        <f>'34_bus'!W20</f>
        <v>17</v>
      </c>
      <c r="B133" s="4">
        <f>Dados[[#This Row],[Horas]]/24</f>
        <v>0.70833333333333337</v>
      </c>
      <c r="C133" s="1">
        <f>'34_bus'!X20</f>
        <v>28.000019093933499</v>
      </c>
      <c r="D133" s="1">
        <f>'34_bus'!Y20</f>
        <v>86.365502706958594</v>
      </c>
      <c r="E133" s="1" t="s">
        <v>43</v>
      </c>
      <c r="F13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33" s="1">
        <f>IF(Dados[[#This Row],[Alimentador]]="13 barras",1,IF(Dados[[#This Row],[Alimentador]]="34 barras",2,))</f>
        <v>2</v>
      </c>
      <c r="H13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3" s="1" t="s">
        <v>7</v>
      </c>
      <c r="J133" s="1">
        <f>IF(Dados[[#This Row],[Alimentador]]="13 barras",4.16,IF(Dados[[#This Row],[Alimentador]]="34 barras",24.9,0))</f>
        <v>24.9</v>
      </c>
      <c r="K133" s="1">
        <f>IF(Dados[[#This Row],[Alimentador]]="13 barras",480,IF(Dados[[#This Row],[Alimentador]]="34 barras",4.16,0))</f>
        <v>4.16</v>
      </c>
    </row>
    <row r="134" spans="1:11" x14ac:dyDescent="0.3">
      <c r="A134" s="1">
        <f>'13_bus'!W21</f>
        <v>18</v>
      </c>
      <c r="B134" s="4">
        <f>Dados[[#This Row],[Horas]]/24</f>
        <v>0.75</v>
      </c>
      <c r="C134" s="1">
        <f>'13_bus'!X21</f>
        <v>10.13957638477868</v>
      </c>
      <c r="D134" s="1">
        <f>'13_bus'!Y21</f>
        <v>367.72849197859279</v>
      </c>
      <c r="E134" s="1" t="s">
        <v>43</v>
      </c>
      <c r="F13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34" s="1">
        <f>IF(Dados[[#This Row],[Alimentador]]="13 barras",1,IF(Dados[[#This Row],[Alimentador]]="34 barras",2,))</f>
        <v>1</v>
      </c>
      <c r="H13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4" s="1" t="s">
        <v>6</v>
      </c>
      <c r="J134" s="1">
        <f>IF(Dados[[#This Row],[Alimentador]]="13 barras",4.16,IF(Dados[[#This Row],[Alimentador]]="34 barras",24.9,0))</f>
        <v>4.16</v>
      </c>
      <c r="K134" s="1">
        <f>IF(Dados[[#This Row],[Alimentador]]="13 barras",480,IF(Dados[[#This Row],[Alimentador]]="34 barras",4.16,0))</f>
        <v>480</v>
      </c>
    </row>
    <row r="135" spans="1:11" x14ac:dyDescent="0.3">
      <c r="A135" s="1">
        <f>'34_bus'!W21</f>
        <v>18</v>
      </c>
      <c r="B135" s="4">
        <f>Dados[[#This Row],[Horas]]/24</f>
        <v>0.75</v>
      </c>
      <c r="C135" s="1">
        <f>'34_bus'!X21</f>
        <v>37.912816290762017</v>
      </c>
      <c r="D135" s="1">
        <f>'34_bus'!Y21</f>
        <v>196.9596269145546</v>
      </c>
      <c r="E135" s="1" t="s">
        <v>43</v>
      </c>
      <c r="F13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35" s="1">
        <f>IF(Dados[[#This Row],[Alimentador]]="13 barras",1,IF(Dados[[#This Row],[Alimentador]]="34 barras",2,))</f>
        <v>2</v>
      </c>
      <c r="H13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5" s="1" t="s">
        <v>7</v>
      </c>
      <c r="J135" s="1">
        <f>IF(Dados[[#This Row],[Alimentador]]="13 barras",4.16,IF(Dados[[#This Row],[Alimentador]]="34 barras",24.9,0))</f>
        <v>24.9</v>
      </c>
      <c r="K135" s="1">
        <f>IF(Dados[[#This Row],[Alimentador]]="13 barras",480,IF(Dados[[#This Row],[Alimentador]]="34 barras",4.16,0))</f>
        <v>4.16</v>
      </c>
    </row>
    <row r="136" spans="1:11" x14ac:dyDescent="0.3">
      <c r="A136" s="1">
        <f>'13_bus'!W22</f>
        <v>19</v>
      </c>
      <c r="B136" s="4">
        <f>Dados[[#This Row],[Horas]]/24</f>
        <v>0.79166666666666663</v>
      </c>
      <c r="C136" s="1">
        <f>'13_bus'!X22</f>
        <v>56.955109005927397</v>
      </c>
      <c r="D136" s="1">
        <f>'13_bus'!Y22</f>
        <v>919.13192534788732</v>
      </c>
      <c r="E136" s="1" t="s">
        <v>43</v>
      </c>
      <c r="F13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36" s="1">
        <f>IF(Dados[[#This Row],[Alimentador]]="13 barras",1,IF(Dados[[#This Row],[Alimentador]]="34 barras",2,))</f>
        <v>1</v>
      </c>
      <c r="H13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6" s="1" t="s">
        <v>6</v>
      </c>
      <c r="J136" s="1">
        <f>IF(Dados[[#This Row],[Alimentador]]="13 barras",4.16,IF(Dados[[#This Row],[Alimentador]]="34 barras",24.9,0))</f>
        <v>4.16</v>
      </c>
      <c r="K136" s="1">
        <f>IF(Dados[[#This Row],[Alimentador]]="13 barras",480,IF(Dados[[#This Row],[Alimentador]]="34 barras",4.16,0))</f>
        <v>480</v>
      </c>
    </row>
    <row r="137" spans="1:11" x14ac:dyDescent="0.3">
      <c r="A137" s="1">
        <f>'34_bus'!W22</f>
        <v>19</v>
      </c>
      <c r="B137" s="4">
        <f>Dados[[#This Row],[Horas]]/24</f>
        <v>0.79166666666666663</v>
      </c>
      <c r="C137" s="1">
        <f>'34_bus'!X22</f>
        <v>139.6586754351878</v>
      </c>
      <c r="D137" s="1">
        <f>'34_bus'!Y22</f>
        <v>528.41119779623421</v>
      </c>
      <c r="E137" s="1" t="s">
        <v>43</v>
      </c>
      <c r="F13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37" s="1">
        <f>IF(Dados[[#This Row],[Alimentador]]="13 barras",1,IF(Dados[[#This Row],[Alimentador]]="34 barras",2,))</f>
        <v>2</v>
      </c>
      <c r="H13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7" s="1" t="s">
        <v>7</v>
      </c>
      <c r="J137" s="1">
        <f>IF(Dados[[#This Row],[Alimentador]]="13 barras",4.16,IF(Dados[[#This Row],[Alimentador]]="34 barras",24.9,0))</f>
        <v>24.9</v>
      </c>
      <c r="K137" s="1">
        <f>IF(Dados[[#This Row],[Alimentador]]="13 barras",480,IF(Dados[[#This Row],[Alimentador]]="34 barras",4.16,0))</f>
        <v>4.16</v>
      </c>
    </row>
    <row r="138" spans="1:11" x14ac:dyDescent="0.3">
      <c r="A138" s="1">
        <f>'13_bus'!W23</f>
        <v>20</v>
      </c>
      <c r="B138" s="4">
        <f>Dados[[#This Row],[Horas]]/24</f>
        <v>0.83333333333333337</v>
      </c>
      <c r="C138" s="1">
        <f>'13_bus'!X23</f>
        <v>87.508527483331846</v>
      </c>
      <c r="D138" s="1">
        <f>'13_bus'!Y23</f>
        <v>1127.8944720578611</v>
      </c>
      <c r="E138" s="1" t="s">
        <v>43</v>
      </c>
      <c r="F13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38" s="1">
        <f>IF(Dados[[#This Row],[Alimentador]]="13 barras",1,IF(Dados[[#This Row],[Alimentador]]="34 barras",2,))</f>
        <v>1</v>
      </c>
      <c r="H13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8" s="1" t="s">
        <v>6</v>
      </c>
      <c r="J138" s="1">
        <f>IF(Dados[[#This Row],[Alimentador]]="13 barras",4.16,IF(Dados[[#This Row],[Alimentador]]="34 barras",24.9,0))</f>
        <v>4.16</v>
      </c>
      <c r="K138" s="1">
        <f>IF(Dados[[#This Row],[Alimentador]]="13 barras",480,IF(Dados[[#This Row],[Alimentador]]="34 barras",4.16,0))</f>
        <v>480</v>
      </c>
    </row>
    <row r="139" spans="1:11" x14ac:dyDescent="0.3">
      <c r="A139" s="1">
        <f>'34_bus'!W23</f>
        <v>20</v>
      </c>
      <c r="B139" s="4">
        <f>Dados[[#This Row],[Horas]]/24</f>
        <v>0.83333333333333337</v>
      </c>
      <c r="C139" s="1">
        <f>'34_bus'!X23</f>
        <v>215.59093320557469</v>
      </c>
      <c r="D139" s="1">
        <f>'34_bus'!Y23</f>
        <v>673.40208374178496</v>
      </c>
      <c r="E139" s="1" t="s">
        <v>43</v>
      </c>
      <c r="F13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39" s="1">
        <f>IF(Dados[[#This Row],[Alimentador]]="13 barras",1,IF(Dados[[#This Row],[Alimentador]]="34 barras",2,))</f>
        <v>2</v>
      </c>
      <c r="H13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39" s="1" t="s">
        <v>7</v>
      </c>
      <c r="J139" s="1">
        <f>IF(Dados[[#This Row],[Alimentador]]="13 barras",4.16,IF(Dados[[#This Row],[Alimentador]]="34 barras",24.9,0))</f>
        <v>24.9</v>
      </c>
      <c r="K139" s="1">
        <f>IF(Dados[[#This Row],[Alimentador]]="13 barras",480,IF(Dados[[#This Row],[Alimentador]]="34 barras",4.16,0))</f>
        <v>4.16</v>
      </c>
    </row>
    <row r="140" spans="1:11" x14ac:dyDescent="0.3">
      <c r="A140" s="1">
        <f>'13_bus'!W24</f>
        <v>21</v>
      </c>
      <c r="B140" s="4">
        <f>Dados[[#This Row],[Horas]]/24</f>
        <v>0.875</v>
      </c>
      <c r="C140" s="1">
        <f>'13_bus'!X24</f>
        <v>110.9203608076016</v>
      </c>
      <c r="D140" s="1">
        <f>'13_bus'!Y24</f>
        <v>1255.138788689015</v>
      </c>
      <c r="E140" s="1" t="s">
        <v>43</v>
      </c>
      <c r="F14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40" s="1">
        <f>IF(Dados[[#This Row],[Alimentador]]="13 barras",1,IF(Dados[[#This Row],[Alimentador]]="34 barras",2,))</f>
        <v>1</v>
      </c>
      <c r="H14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40" s="1" t="s">
        <v>6</v>
      </c>
      <c r="J140" s="1">
        <f>IF(Dados[[#This Row],[Alimentador]]="13 barras",4.16,IF(Dados[[#This Row],[Alimentador]]="34 barras",24.9,0))</f>
        <v>4.16</v>
      </c>
      <c r="K140" s="1">
        <f>IF(Dados[[#This Row],[Alimentador]]="13 barras",480,IF(Dados[[#This Row],[Alimentador]]="34 barras",4.16,0))</f>
        <v>480</v>
      </c>
    </row>
    <row r="141" spans="1:11" x14ac:dyDescent="0.3">
      <c r="A141" s="1">
        <f>'34_bus'!W24</f>
        <v>21</v>
      </c>
      <c r="B141" s="4">
        <f>Dados[[#This Row],[Horas]]/24</f>
        <v>0.875</v>
      </c>
      <c r="C141" s="1">
        <f>'34_bus'!X24</f>
        <v>272.70844824290612</v>
      </c>
      <c r="D141" s="1">
        <f>'34_bus'!Y24</f>
        <v>762.12896083095177</v>
      </c>
      <c r="E141" s="1" t="s">
        <v>43</v>
      </c>
      <c r="F14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41" s="1">
        <f>IF(Dados[[#This Row],[Alimentador]]="13 barras",1,IF(Dados[[#This Row],[Alimentador]]="34 barras",2,))</f>
        <v>2</v>
      </c>
      <c r="H14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41" s="1" t="s">
        <v>7</v>
      </c>
      <c r="J141" s="1">
        <f>IF(Dados[[#This Row],[Alimentador]]="13 barras",4.16,IF(Dados[[#This Row],[Alimentador]]="34 barras",24.9,0))</f>
        <v>24.9</v>
      </c>
      <c r="K141" s="1">
        <f>IF(Dados[[#This Row],[Alimentador]]="13 barras",480,IF(Dados[[#This Row],[Alimentador]]="34 barras",4.16,0))</f>
        <v>4.16</v>
      </c>
    </row>
    <row r="142" spans="1:11" x14ac:dyDescent="0.3">
      <c r="A142" s="1">
        <f>'13_bus'!W25</f>
        <v>22</v>
      </c>
      <c r="B142" s="4">
        <f>Dados[[#This Row],[Horas]]/24</f>
        <v>0.91666666666666663</v>
      </c>
      <c r="C142" s="1">
        <f>'13_bus'!X25</f>
        <v>87.508527483331846</v>
      </c>
      <c r="D142" s="1">
        <f>'13_bus'!Y25</f>
        <v>1127.8944720578611</v>
      </c>
      <c r="E142" s="1" t="s">
        <v>43</v>
      </c>
      <c r="F14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42" s="1">
        <f>IF(Dados[[#This Row],[Alimentador]]="13 barras",1,IF(Dados[[#This Row],[Alimentador]]="34 barras",2,))</f>
        <v>1</v>
      </c>
      <c r="H14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42" s="1" t="s">
        <v>6</v>
      </c>
      <c r="J142" s="1">
        <f>IF(Dados[[#This Row],[Alimentador]]="13 barras",4.16,IF(Dados[[#This Row],[Alimentador]]="34 barras",24.9,0))</f>
        <v>4.16</v>
      </c>
      <c r="K142" s="1">
        <f>IF(Dados[[#This Row],[Alimentador]]="13 barras",480,IF(Dados[[#This Row],[Alimentador]]="34 barras",4.16,0))</f>
        <v>480</v>
      </c>
    </row>
    <row r="143" spans="1:11" x14ac:dyDescent="0.3">
      <c r="A143" s="1">
        <f>'34_bus'!W25</f>
        <v>22</v>
      </c>
      <c r="B143" s="4">
        <f>Dados[[#This Row],[Horas]]/24</f>
        <v>0.91666666666666663</v>
      </c>
      <c r="C143" s="1">
        <f>'34_bus'!X25</f>
        <v>215.59093320557469</v>
      </c>
      <c r="D143" s="1">
        <f>'34_bus'!Y25</f>
        <v>673.40208374178496</v>
      </c>
      <c r="E143" s="1" t="s">
        <v>43</v>
      </c>
      <c r="F14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43" s="1">
        <f>IF(Dados[[#This Row],[Alimentador]]="13 barras",1,IF(Dados[[#This Row],[Alimentador]]="34 barras",2,))</f>
        <v>2</v>
      </c>
      <c r="H14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43" s="1" t="s">
        <v>7</v>
      </c>
      <c r="J143" s="1">
        <f>IF(Dados[[#This Row],[Alimentador]]="13 barras",4.16,IF(Dados[[#This Row],[Alimentador]]="34 barras",24.9,0))</f>
        <v>24.9</v>
      </c>
      <c r="K143" s="1">
        <f>IF(Dados[[#This Row],[Alimentador]]="13 barras",480,IF(Dados[[#This Row],[Alimentador]]="34 barras",4.16,0))</f>
        <v>4.16</v>
      </c>
    </row>
    <row r="144" spans="1:11" x14ac:dyDescent="0.3">
      <c r="A144" s="1">
        <f>'13_bus'!W26</f>
        <v>23</v>
      </c>
      <c r="B144" s="4">
        <f>Dados[[#This Row],[Horas]]/24</f>
        <v>0.95833333333333337</v>
      </c>
      <c r="C144" s="1">
        <f>'13_bus'!X26</f>
        <v>50.422928824424638</v>
      </c>
      <c r="D144" s="1">
        <f>'13_bus'!Y26</f>
        <v>872.92621156688324</v>
      </c>
      <c r="E144" s="1" t="s">
        <v>43</v>
      </c>
      <c r="F14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2000</v>
      </c>
      <c r="G144" s="1">
        <f>IF(Dados[[#This Row],[Alimentador]]="13 barras",1,IF(Dados[[#This Row],[Alimentador]]="34 barras",2,))</f>
        <v>1</v>
      </c>
      <c r="H14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44" s="1" t="s">
        <v>6</v>
      </c>
      <c r="J144" s="1">
        <f>IF(Dados[[#This Row],[Alimentador]]="13 barras",4.16,IF(Dados[[#This Row],[Alimentador]]="34 barras",24.9,0))</f>
        <v>4.16</v>
      </c>
      <c r="K144" s="1">
        <f>IF(Dados[[#This Row],[Alimentador]]="13 barras",480,IF(Dados[[#This Row],[Alimentador]]="34 barras",4.16,0))</f>
        <v>480</v>
      </c>
    </row>
    <row r="145" spans="1:11" x14ac:dyDescent="0.3">
      <c r="A145" s="1">
        <f>'34_bus'!W26</f>
        <v>23</v>
      </c>
      <c r="B145" s="4">
        <f>Dados[[#This Row],[Horas]]/24</f>
        <v>0.95833333333333337</v>
      </c>
      <c r="C145" s="1">
        <f>'34_bus'!X26</f>
        <v>126.754469840616</v>
      </c>
      <c r="D145" s="1">
        <f>'34_bus'!Y26</f>
        <v>501.71572048156122</v>
      </c>
      <c r="E145" s="1" t="s">
        <v>43</v>
      </c>
      <c r="F14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1200</v>
      </c>
      <c r="G145" s="1">
        <f>IF(Dados[[#This Row],[Alimentador]]="13 barras",1,IF(Dados[[#This Row],[Alimentador]]="34 barras",2,))</f>
        <v>2</v>
      </c>
      <c r="H14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3</v>
      </c>
      <c r="I145" s="1" t="s">
        <v>7</v>
      </c>
      <c r="J145" s="1">
        <f>IF(Dados[[#This Row],[Alimentador]]="13 barras",4.16,IF(Dados[[#This Row],[Alimentador]]="34 barras",24.9,0))</f>
        <v>24.9</v>
      </c>
      <c r="K145" s="1">
        <f>IF(Dados[[#This Row],[Alimentador]]="13 barras",480,IF(Dados[[#This Row],[Alimentador]]="34 barras",4.16,0))</f>
        <v>4.16</v>
      </c>
    </row>
    <row r="146" spans="1:11" x14ac:dyDescent="0.3">
      <c r="A146" s="1">
        <f>'13_bus'!AD3</f>
        <v>0</v>
      </c>
      <c r="B146" s="4">
        <f>Dados[[#This Row],[Horas]]/24</f>
        <v>0</v>
      </c>
      <c r="C146" s="1">
        <f>'13_bus'!AE3</f>
        <v>15.930312468298871</v>
      </c>
      <c r="D146" s="1">
        <f>'13_bus'!AF3</f>
        <v>494.50650863147928</v>
      </c>
      <c r="E146" s="1" t="s">
        <v>62</v>
      </c>
      <c r="F14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46" s="1">
        <f>IF(Dados[[#This Row],[Alimentador]]="13 barras",1,IF(Dados[[#This Row],[Alimentador]]="34 barras",2,))</f>
        <v>1</v>
      </c>
      <c r="H14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46" s="1" t="s">
        <v>6</v>
      </c>
      <c r="J146" s="1">
        <f>IF(Dados[[#This Row],[Alimentador]]="13 barras",4.16,IF(Dados[[#This Row],[Alimentador]]="34 barras",24.9,0))</f>
        <v>4.16</v>
      </c>
      <c r="K146" s="1">
        <f>IF(Dados[[#This Row],[Alimentador]]="13 barras",480,IF(Dados[[#This Row],[Alimentador]]="34 barras",4.16,0))</f>
        <v>480</v>
      </c>
    </row>
    <row r="147" spans="1:11" x14ac:dyDescent="0.3">
      <c r="A147" s="1">
        <f>'13_bus'!AD4</f>
        <v>1</v>
      </c>
      <c r="B147" s="4">
        <f>Dados[[#This Row],[Horas]]/24</f>
        <v>4.1666666666666664E-2</v>
      </c>
      <c r="C147" s="1">
        <f>'13_bus'!AE4</f>
        <v>7.3938347808727016</v>
      </c>
      <c r="D147" s="1">
        <f>'13_bus'!AF4</f>
        <v>308.44749183774758</v>
      </c>
      <c r="E147" s="1" t="s">
        <v>62</v>
      </c>
      <c r="F14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47" s="1">
        <f>IF(Dados[[#This Row],[Alimentador]]="13 barras",1,IF(Dados[[#This Row],[Alimentador]]="34 barras",2,))</f>
        <v>1</v>
      </c>
      <c r="H14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47" s="1" t="s">
        <v>6</v>
      </c>
      <c r="J147" s="1">
        <f>IF(Dados[[#This Row],[Alimentador]]="13 barras",4.16,IF(Dados[[#This Row],[Alimentador]]="34 barras",24.9,0))</f>
        <v>4.16</v>
      </c>
      <c r="K147" s="1">
        <f>IF(Dados[[#This Row],[Alimentador]]="13 barras",480,IF(Dados[[#This Row],[Alimentador]]="34 barras",4.16,0))</f>
        <v>480</v>
      </c>
    </row>
    <row r="148" spans="1:11" x14ac:dyDescent="0.3">
      <c r="A148" s="1">
        <f>'13_bus'!AD5</f>
        <v>2</v>
      </c>
      <c r="B148" s="4">
        <f>Dados[[#This Row],[Horas]]/24</f>
        <v>8.3333333333333329E-2</v>
      </c>
      <c r="C148" s="1">
        <f>'13_bus'!AE5</f>
        <v>8.2007521747525018</v>
      </c>
      <c r="D148" s="1">
        <f>'13_bus'!AF5</f>
        <v>332.67452575052579</v>
      </c>
      <c r="E148" s="1" t="s">
        <v>62</v>
      </c>
      <c r="F14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48" s="1">
        <f>IF(Dados[[#This Row],[Alimentador]]="13 barras",1,IF(Dados[[#This Row],[Alimentador]]="34 barras",2,))</f>
        <v>1</v>
      </c>
      <c r="H14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48" s="1" t="s">
        <v>6</v>
      </c>
      <c r="J148" s="1">
        <f>IF(Dados[[#This Row],[Alimentador]]="13 barras",4.16,IF(Dados[[#This Row],[Alimentador]]="34 barras",24.9,0))</f>
        <v>4.16</v>
      </c>
      <c r="K148" s="1">
        <f>IF(Dados[[#This Row],[Alimentador]]="13 barras",480,IF(Dados[[#This Row],[Alimentador]]="34 barras",4.16,0))</f>
        <v>480</v>
      </c>
    </row>
    <row r="149" spans="1:11" x14ac:dyDescent="0.3">
      <c r="A149" s="1">
        <f>'13_bus'!AD6</f>
        <v>3</v>
      </c>
      <c r="B149" s="4">
        <f>Dados[[#This Row],[Horas]]/24</f>
        <v>0.125</v>
      </c>
      <c r="C149" s="1">
        <f>'13_bus'!AE6</f>
        <v>9.6025393390318357</v>
      </c>
      <c r="D149" s="1">
        <f>'13_bus'!AF6</f>
        <v>369.72791898228388</v>
      </c>
      <c r="E149" s="1" t="s">
        <v>62</v>
      </c>
      <c r="F14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49" s="1">
        <f>IF(Dados[[#This Row],[Alimentador]]="13 barras",1,IF(Dados[[#This Row],[Alimentador]]="34 barras",2,))</f>
        <v>1</v>
      </c>
      <c r="H14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49" s="1" t="s">
        <v>6</v>
      </c>
      <c r="J149" s="1">
        <f>IF(Dados[[#This Row],[Alimentador]]="13 barras",4.16,IF(Dados[[#This Row],[Alimentador]]="34 barras",24.9,0))</f>
        <v>4.16</v>
      </c>
      <c r="K149" s="1">
        <f>IF(Dados[[#This Row],[Alimentador]]="13 barras",480,IF(Dados[[#This Row],[Alimentador]]="34 barras",4.16,0))</f>
        <v>480</v>
      </c>
    </row>
    <row r="150" spans="1:11" x14ac:dyDescent="0.3">
      <c r="A150" s="1">
        <f>'13_bus'!AD7</f>
        <v>4</v>
      </c>
      <c r="B150" s="4">
        <f>Dados[[#This Row],[Horas]]/24</f>
        <v>0.16666666666666666</v>
      </c>
      <c r="C150" s="1">
        <f>'13_bus'!AE7</f>
        <v>8.6412710038673648</v>
      </c>
      <c r="D150" s="1">
        <f>'13_bus'!AF7</f>
        <v>345.02195293490013</v>
      </c>
      <c r="E150" s="1" t="s">
        <v>62</v>
      </c>
      <c r="F15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0" s="1">
        <f>IF(Dados[[#This Row],[Alimentador]]="13 barras",1,IF(Dados[[#This Row],[Alimentador]]="34 barras",2,))</f>
        <v>1</v>
      </c>
      <c r="H15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0" s="1" t="s">
        <v>6</v>
      </c>
      <c r="J150" s="1">
        <f>IF(Dados[[#This Row],[Alimentador]]="13 barras",4.16,IF(Dados[[#This Row],[Alimentador]]="34 barras",24.9,0))</f>
        <v>4.16</v>
      </c>
      <c r="K150" s="1">
        <f>IF(Dados[[#This Row],[Alimentador]]="13 barras",480,IF(Dados[[#This Row],[Alimentador]]="34 barras",4.16,0))</f>
        <v>480</v>
      </c>
    </row>
    <row r="151" spans="1:11" x14ac:dyDescent="0.3">
      <c r="A151" s="1">
        <f>'13_bus'!AD8</f>
        <v>5</v>
      </c>
      <c r="B151" s="4">
        <f>Dados[[#This Row],[Horas]]/24</f>
        <v>0.20833333333333334</v>
      </c>
      <c r="C151" s="1">
        <f>'13_bus'!AE8</f>
        <v>9.6025393390318357</v>
      </c>
      <c r="D151" s="1">
        <f>'13_bus'!AF8</f>
        <v>369.72791898228388</v>
      </c>
      <c r="E151" s="1" t="s">
        <v>62</v>
      </c>
      <c r="F15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1" s="1">
        <f>IF(Dados[[#This Row],[Alimentador]]="13 barras",1,IF(Dados[[#This Row],[Alimentador]]="34 barras",2,))</f>
        <v>1</v>
      </c>
      <c r="H15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1" s="1" t="s">
        <v>6</v>
      </c>
      <c r="J151" s="1">
        <f>IF(Dados[[#This Row],[Alimentador]]="13 barras",4.16,IF(Dados[[#This Row],[Alimentador]]="34 barras",24.9,0))</f>
        <v>4.16</v>
      </c>
      <c r="K151" s="1">
        <f>IF(Dados[[#This Row],[Alimentador]]="13 barras",480,IF(Dados[[#This Row],[Alimentador]]="34 barras",4.16,0))</f>
        <v>480</v>
      </c>
    </row>
    <row r="152" spans="1:11" x14ac:dyDescent="0.3">
      <c r="A152" s="1">
        <f>'13_bus'!AD9</f>
        <v>6</v>
      </c>
      <c r="B152" s="4">
        <f>Dados[[#This Row],[Horas]]/24</f>
        <v>0.25</v>
      </c>
      <c r="C152" s="1">
        <f>'13_bus'!AE9</f>
        <v>15.019545209693179</v>
      </c>
      <c r="D152" s="1">
        <f>'13_bus'!AF9</f>
        <v>478.01289452863318</v>
      </c>
      <c r="E152" s="1" t="s">
        <v>62</v>
      </c>
      <c r="F15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2" s="1">
        <f>IF(Dados[[#This Row],[Alimentador]]="13 barras",1,IF(Dados[[#This Row],[Alimentador]]="34 barras",2,))</f>
        <v>1</v>
      </c>
      <c r="H15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2" s="1" t="s">
        <v>6</v>
      </c>
      <c r="J152" s="1">
        <f>IF(Dados[[#This Row],[Alimentador]]="13 barras",4.16,IF(Dados[[#This Row],[Alimentador]]="34 barras",24.9,0))</f>
        <v>4.16</v>
      </c>
      <c r="K152" s="1">
        <f>IF(Dados[[#This Row],[Alimentador]]="13 barras",480,IF(Dados[[#This Row],[Alimentador]]="34 barras",4.16,0))</f>
        <v>480</v>
      </c>
    </row>
    <row r="153" spans="1:11" x14ac:dyDescent="0.3">
      <c r="A153" s="1">
        <f>'13_bus'!AD10</f>
        <v>7</v>
      </c>
      <c r="B153" s="4">
        <f>Dados[[#This Row],[Horas]]/24</f>
        <v>0.29166666666666669</v>
      </c>
      <c r="C153" s="1">
        <f>'13_bus'!AE10</f>
        <v>24.90762455198761</v>
      </c>
      <c r="D153" s="1">
        <f>'13_bus'!AF10</f>
        <v>606.29086923727311</v>
      </c>
      <c r="E153" s="1" t="s">
        <v>62</v>
      </c>
      <c r="F15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3" s="1">
        <f>IF(Dados[[#This Row],[Alimentador]]="13 barras",1,IF(Dados[[#This Row],[Alimentador]]="34 barras",2,))</f>
        <v>1</v>
      </c>
      <c r="H15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3" s="1" t="s">
        <v>6</v>
      </c>
      <c r="J153" s="1">
        <f>IF(Dados[[#This Row],[Alimentador]]="13 barras",4.16,IF(Dados[[#This Row],[Alimentador]]="34 barras",24.9,0))</f>
        <v>4.16</v>
      </c>
      <c r="K153" s="1">
        <f>IF(Dados[[#This Row],[Alimentador]]="13 barras",480,IF(Dados[[#This Row],[Alimentador]]="34 barras",4.16,0))</f>
        <v>480</v>
      </c>
    </row>
    <row r="154" spans="1:11" x14ac:dyDescent="0.3">
      <c r="A154" s="1">
        <f>'13_bus'!AD11</f>
        <v>8</v>
      </c>
      <c r="B154" s="4">
        <f>Dados[[#This Row],[Horas]]/24</f>
        <v>0.33333333333333331</v>
      </c>
      <c r="C154" s="1">
        <f>'13_bus'!AE11</f>
        <v>25.797905085584159</v>
      </c>
      <c r="D154" s="1">
        <f>'13_bus'!AF11</f>
        <v>600.86309533343388</v>
      </c>
      <c r="E154" s="1" t="s">
        <v>62</v>
      </c>
      <c r="F15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4" s="1">
        <f>IF(Dados[[#This Row],[Alimentador]]="13 barras",1,IF(Dados[[#This Row],[Alimentador]]="34 barras",2,))</f>
        <v>1</v>
      </c>
      <c r="H15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4" s="1" t="s">
        <v>6</v>
      </c>
      <c r="J154" s="1">
        <f>IF(Dados[[#This Row],[Alimentador]]="13 barras",4.16,IF(Dados[[#This Row],[Alimentador]]="34 barras",24.9,0))</f>
        <v>4.16</v>
      </c>
      <c r="K154" s="1">
        <f>IF(Dados[[#This Row],[Alimentador]]="13 barras",480,IF(Dados[[#This Row],[Alimentador]]="34 barras",4.16,0))</f>
        <v>480</v>
      </c>
    </row>
    <row r="155" spans="1:11" x14ac:dyDescent="0.3">
      <c r="A155" s="1">
        <f>'13_bus'!AD12</f>
        <v>9</v>
      </c>
      <c r="B155" s="4">
        <f>Dados[[#This Row],[Horas]]/24</f>
        <v>0.375</v>
      </c>
      <c r="C155" s="1">
        <f>'13_bus'!AE12</f>
        <v>12.73524578339933</v>
      </c>
      <c r="D155" s="1">
        <f>'13_bus'!AF12</f>
        <v>376.01401810996668</v>
      </c>
      <c r="E155" s="1" t="s">
        <v>62</v>
      </c>
      <c r="F15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5" s="1">
        <f>IF(Dados[[#This Row],[Alimentador]]="13 barras",1,IF(Dados[[#This Row],[Alimentador]]="34 barras",2,))</f>
        <v>1</v>
      </c>
      <c r="H15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5" s="1" t="s">
        <v>6</v>
      </c>
      <c r="J155" s="1">
        <f>IF(Dados[[#This Row],[Alimentador]]="13 barras",4.16,IF(Dados[[#This Row],[Alimentador]]="34 barras",24.9,0))</f>
        <v>4.16</v>
      </c>
      <c r="K155" s="1">
        <f>IF(Dados[[#This Row],[Alimentador]]="13 barras",480,IF(Dados[[#This Row],[Alimentador]]="34 barras",4.16,0))</f>
        <v>480</v>
      </c>
    </row>
    <row r="156" spans="1:11" x14ac:dyDescent="0.3">
      <c r="A156" s="1">
        <f>'13_bus'!AD13</f>
        <v>10</v>
      </c>
      <c r="B156" s="4">
        <f>Dados[[#This Row],[Horas]]/24</f>
        <v>0.41666666666666669</v>
      </c>
      <c r="C156" s="1">
        <f>'13_bus'!AE13</f>
        <v>7.5298155081931766</v>
      </c>
      <c r="D156" s="1">
        <f>'13_bus'!AF13</f>
        <v>-64.58169970805956</v>
      </c>
      <c r="E156" s="1" t="s">
        <v>62</v>
      </c>
      <c r="F15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6" s="1">
        <f>IF(Dados[[#This Row],[Alimentador]]="13 barras",1,IF(Dados[[#This Row],[Alimentador]]="34 barras",2,))</f>
        <v>1</v>
      </c>
      <c r="H15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6" s="1" t="s">
        <v>6</v>
      </c>
      <c r="J156" s="1">
        <f>IF(Dados[[#This Row],[Alimentador]]="13 barras",4.16,IF(Dados[[#This Row],[Alimentador]]="34 barras",24.9,0))</f>
        <v>4.16</v>
      </c>
      <c r="K156" s="1">
        <f>IF(Dados[[#This Row],[Alimentador]]="13 barras",480,IF(Dados[[#This Row],[Alimentador]]="34 barras",4.16,0))</f>
        <v>480</v>
      </c>
    </row>
    <row r="157" spans="1:11" x14ac:dyDescent="0.3">
      <c r="A157" s="1">
        <f>'13_bus'!AD14</f>
        <v>11</v>
      </c>
      <c r="B157" s="4">
        <f>Dados[[#This Row],[Horas]]/24</f>
        <v>0.45833333333333331</v>
      </c>
      <c r="C157" s="1">
        <f>'13_bus'!AE14</f>
        <v>15.190588316837649</v>
      </c>
      <c r="D157" s="1">
        <f>'13_bus'!AF14</f>
        <v>-188.46910292793291</v>
      </c>
      <c r="E157" s="1" t="s">
        <v>62</v>
      </c>
      <c r="F15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7" s="1">
        <f>IF(Dados[[#This Row],[Alimentador]]="13 barras",1,IF(Dados[[#This Row],[Alimentador]]="34 barras",2,))</f>
        <v>1</v>
      </c>
      <c r="H15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7" s="1" t="s">
        <v>6</v>
      </c>
      <c r="J157" s="1">
        <f>IF(Dados[[#This Row],[Alimentador]]="13 barras",4.16,IF(Dados[[#This Row],[Alimentador]]="34 barras",24.9,0))</f>
        <v>4.16</v>
      </c>
      <c r="K157" s="1">
        <f>IF(Dados[[#This Row],[Alimentador]]="13 barras",480,IF(Dados[[#This Row],[Alimentador]]="34 barras",4.16,0))</f>
        <v>480</v>
      </c>
    </row>
    <row r="158" spans="1:11" x14ac:dyDescent="0.3">
      <c r="A158" s="1">
        <f>'13_bus'!AD15</f>
        <v>12</v>
      </c>
      <c r="B158" s="4">
        <f>Dados[[#This Row],[Horas]]/24</f>
        <v>0.5</v>
      </c>
      <c r="C158" s="1">
        <f>'13_bus'!AE15</f>
        <v>22.543176350463629</v>
      </c>
      <c r="D158" s="1">
        <f>'13_bus'!AF15</f>
        <v>-256.4817534754053</v>
      </c>
      <c r="E158" s="1" t="s">
        <v>62</v>
      </c>
      <c r="F15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8" s="1">
        <f>IF(Dados[[#This Row],[Alimentador]]="13 barras",1,IF(Dados[[#This Row],[Alimentador]]="34 barras",2,))</f>
        <v>1</v>
      </c>
      <c r="H15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8" s="1" t="s">
        <v>6</v>
      </c>
      <c r="J158" s="1">
        <f>IF(Dados[[#This Row],[Alimentador]]="13 barras",4.16,IF(Dados[[#This Row],[Alimentador]]="34 barras",24.9,0))</f>
        <v>4.16</v>
      </c>
      <c r="K158" s="1">
        <f>IF(Dados[[#This Row],[Alimentador]]="13 barras",480,IF(Dados[[#This Row],[Alimentador]]="34 barras",4.16,0))</f>
        <v>480</v>
      </c>
    </row>
    <row r="159" spans="1:11" x14ac:dyDescent="0.3">
      <c r="A159" s="1">
        <f>'13_bus'!AD16</f>
        <v>13</v>
      </c>
      <c r="B159" s="4">
        <f>Dados[[#This Row],[Horas]]/24</f>
        <v>0.54166666666666663</v>
      </c>
      <c r="C159" s="1">
        <f>'13_bus'!AE16</f>
        <v>23.431919462229921</v>
      </c>
      <c r="D159" s="1">
        <f>'13_bus'!AF16</f>
        <v>-223.77657637783221</v>
      </c>
      <c r="E159" s="1" t="s">
        <v>62</v>
      </c>
      <c r="F15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59" s="1">
        <f>IF(Dados[[#This Row],[Alimentador]]="13 barras",1,IF(Dados[[#This Row],[Alimentador]]="34 barras",2,))</f>
        <v>1</v>
      </c>
      <c r="H15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59" s="1" t="s">
        <v>6</v>
      </c>
      <c r="J159" s="1">
        <f>IF(Dados[[#This Row],[Alimentador]]="13 barras",4.16,IF(Dados[[#This Row],[Alimentador]]="34 barras",24.9,0))</f>
        <v>4.16</v>
      </c>
      <c r="K159" s="1">
        <f>IF(Dados[[#This Row],[Alimentador]]="13 barras",480,IF(Dados[[#This Row],[Alimentador]]="34 barras",4.16,0))</f>
        <v>480</v>
      </c>
    </row>
    <row r="160" spans="1:11" x14ac:dyDescent="0.3">
      <c r="A160" s="1">
        <f>'13_bus'!AD17</f>
        <v>14</v>
      </c>
      <c r="B160" s="4">
        <f>Dados[[#This Row],[Horas]]/24</f>
        <v>0.58333333333333337</v>
      </c>
      <c r="C160" s="1">
        <f>'13_bus'!AE17</f>
        <v>21.79774904492583</v>
      </c>
      <c r="D160" s="1">
        <f>'13_bus'!AF17</f>
        <v>-246.53599173088</v>
      </c>
      <c r="E160" s="1" t="s">
        <v>62</v>
      </c>
      <c r="F16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0" s="1">
        <f>IF(Dados[[#This Row],[Alimentador]]="13 barras",1,IF(Dados[[#This Row],[Alimentador]]="34 barras",2,))</f>
        <v>1</v>
      </c>
      <c r="H16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0" s="1" t="s">
        <v>6</v>
      </c>
      <c r="J160" s="1">
        <f>IF(Dados[[#This Row],[Alimentador]]="13 barras",4.16,IF(Dados[[#This Row],[Alimentador]]="34 barras",24.9,0))</f>
        <v>4.16</v>
      </c>
      <c r="K160" s="1">
        <f>IF(Dados[[#This Row],[Alimentador]]="13 barras",480,IF(Dados[[#This Row],[Alimentador]]="34 barras",4.16,0))</f>
        <v>480</v>
      </c>
    </row>
    <row r="161" spans="1:11" x14ac:dyDescent="0.3">
      <c r="A161" s="1">
        <f>'13_bus'!AD18</f>
        <v>15</v>
      </c>
      <c r="B161" s="4">
        <f>Dados[[#This Row],[Horas]]/24</f>
        <v>0.625</v>
      </c>
      <c r="C161" s="1">
        <f>'13_bus'!AE18</f>
        <v>15.974857072632091</v>
      </c>
      <c r="D161" s="1">
        <f>'13_bus'!AF18</f>
        <v>-201.4162216102807</v>
      </c>
      <c r="E161" s="1" t="s">
        <v>62</v>
      </c>
      <c r="F16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1" s="1">
        <f>IF(Dados[[#This Row],[Alimentador]]="13 barras",1,IF(Dados[[#This Row],[Alimentador]]="34 barras",2,))</f>
        <v>1</v>
      </c>
      <c r="H16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1" s="1" t="s">
        <v>6</v>
      </c>
      <c r="J161" s="1">
        <f>IF(Dados[[#This Row],[Alimentador]]="13 barras",4.16,IF(Dados[[#This Row],[Alimentador]]="34 barras",24.9,0))</f>
        <v>4.16</v>
      </c>
      <c r="K161" s="1">
        <f>IF(Dados[[#This Row],[Alimentador]]="13 barras",480,IF(Dados[[#This Row],[Alimentador]]="34 barras",4.16,0))</f>
        <v>480</v>
      </c>
    </row>
    <row r="162" spans="1:11" x14ac:dyDescent="0.3">
      <c r="A162" s="1">
        <f>'13_bus'!AD19</f>
        <v>16</v>
      </c>
      <c r="B162" s="4">
        <f>Dados[[#This Row],[Horas]]/24</f>
        <v>0.66666666666666663</v>
      </c>
      <c r="C162" s="1">
        <f>'13_bus'!AE19</f>
        <v>9.1147269036630245</v>
      </c>
      <c r="D162" s="1">
        <f>'13_bus'!AF19</f>
        <v>-107.29427385709459</v>
      </c>
      <c r="E162" s="1" t="s">
        <v>62</v>
      </c>
      <c r="F16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2" s="1">
        <f>IF(Dados[[#This Row],[Alimentador]]="13 barras",1,IF(Dados[[#This Row],[Alimentador]]="34 barras",2,))</f>
        <v>1</v>
      </c>
      <c r="H16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2" s="1" t="s">
        <v>6</v>
      </c>
      <c r="J162" s="1">
        <f>IF(Dados[[#This Row],[Alimentador]]="13 barras",4.16,IF(Dados[[#This Row],[Alimentador]]="34 barras",24.9,0))</f>
        <v>4.16</v>
      </c>
      <c r="K162" s="1">
        <f>IF(Dados[[#This Row],[Alimentador]]="13 barras",480,IF(Dados[[#This Row],[Alimentador]]="34 barras",4.16,0))</f>
        <v>480</v>
      </c>
    </row>
    <row r="163" spans="1:11" x14ac:dyDescent="0.3">
      <c r="A163" s="1">
        <f>'13_bus'!AD20</f>
        <v>17</v>
      </c>
      <c r="B163" s="4">
        <f>Dados[[#This Row],[Horas]]/24</f>
        <v>0.70833333333333337</v>
      </c>
      <c r="C163" s="1">
        <f>'13_bus'!AE20</f>
        <v>6.321549442078533</v>
      </c>
      <c r="D163" s="1">
        <f>'13_bus'!AF20</f>
        <v>40.167132551799881</v>
      </c>
      <c r="E163" s="1" t="s">
        <v>62</v>
      </c>
      <c r="F16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3" s="1">
        <f>IF(Dados[[#This Row],[Alimentador]]="13 barras",1,IF(Dados[[#This Row],[Alimentador]]="34 barras",2,))</f>
        <v>1</v>
      </c>
      <c r="H16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3" s="1" t="s">
        <v>6</v>
      </c>
      <c r="J163" s="1">
        <f>IF(Dados[[#This Row],[Alimentador]]="13 barras",4.16,IF(Dados[[#This Row],[Alimentador]]="34 barras",24.9,0))</f>
        <v>4.16</v>
      </c>
      <c r="K163" s="1">
        <f>IF(Dados[[#This Row],[Alimentador]]="13 barras",480,IF(Dados[[#This Row],[Alimentador]]="34 barras",4.16,0))</f>
        <v>480</v>
      </c>
    </row>
    <row r="164" spans="1:11" x14ac:dyDescent="0.3">
      <c r="A164" s="1">
        <f>'13_bus'!AD21</f>
        <v>18</v>
      </c>
      <c r="B164" s="4">
        <f>Dados[[#This Row],[Horas]]/24</f>
        <v>0.75</v>
      </c>
      <c r="C164" s="1">
        <f>'13_bus'!AE21</f>
        <v>8.1995717251100935</v>
      </c>
      <c r="D164" s="1">
        <f>'13_bus'!AF21</f>
        <v>301.31521885986513</v>
      </c>
      <c r="E164" s="1" t="s">
        <v>62</v>
      </c>
      <c r="F16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4" s="1">
        <f>IF(Dados[[#This Row],[Alimentador]]="13 barras",1,IF(Dados[[#This Row],[Alimentador]]="34 barras",2,))</f>
        <v>1</v>
      </c>
      <c r="H16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4" s="1" t="s">
        <v>6</v>
      </c>
      <c r="J164" s="1">
        <f>IF(Dados[[#This Row],[Alimentador]]="13 barras",4.16,IF(Dados[[#This Row],[Alimentador]]="34 barras",24.9,0))</f>
        <v>4.16</v>
      </c>
      <c r="K164" s="1">
        <f>IF(Dados[[#This Row],[Alimentador]]="13 barras",480,IF(Dados[[#This Row],[Alimentador]]="34 barras",4.16,0))</f>
        <v>480</v>
      </c>
    </row>
    <row r="165" spans="1:11" x14ac:dyDescent="0.3">
      <c r="A165" s="1">
        <f>'13_bus'!AD22</f>
        <v>19</v>
      </c>
      <c r="B165" s="4">
        <f>Dados[[#This Row],[Horas]]/24</f>
        <v>0.79166666666666663</v>
      </c>
      <c r="C165" s="1">
        <f>'13_bus'!AE22</f>
        <v>56.07552049047235</v>
      </c>
      <c r="D165" s="1">
        <f>'13_bus'!AF22</f>
        <v>910.6808708293612</v>
      </c>
      <c r="E165" s="1" t="s">
        <v>62</v>
      </c>
      <c r="F16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5" s="1">
        <f>IF(Dados[[#This Row],[Alimentador]]="13 barras",1,IF(Dados[[#This Row],[Alimentador]]="34 barras",2,))</f>
        <v>1</v>
      </c>
      <c r="H16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5" s="1" t="s">
        <v>6</v>
      </c>
      <c r="J165" s="1">
        <f>IF(Dados[[#This Row],[Alimentador]]="13 barras",4.16,IF(Dados[[#This Row],[Alimentador]]="34 barras",24.9,0))</f>
        <v>4.16</v>
      </c>
      <c r="K165" s="1">
        <f>IF(Dados[[#This Row],[Alimentador]]="13 barras",480,IF(Dados[[#This Row],[Alimentador]]="34 barras",4.16,0))</f>
        <v>480</v>
      </c>
    </row>
    <row r="166" spans="1:11" x14ac:dyDescent="0.3">
      <c r="A166" s="1">
        <f>'13_bus'!AD23</f>
        <v>20</v>
      </c>
      <c r="B166" s="4">
        <f>Dados[[#This Row],[Horas]]/24</f>
        <v>0.83333333333333337</v>
      </c>
      <c r="C166" s="1">
        <f>'13_bus'!AE23</f>
        <v>87.508527483331846</v>
      </c>
      <c r="D166" s="1">
        <f>'13_bus'!AF23</f>
        <v>1127.8944720578611</v>
      </c>
      <c r="E166" s="1" t="s">
        <v>62</v>
      </c>
      <c r="F16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6" s="1">
        <f>IF(Dados[[#This Row],[Alimentador]]="13 barras",1,IF(Dados[[#This Row],[Alimentador]]="34 barras",2,))</f>
        <v>1</v>
      </c>
      <c r="H16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6" s="1" t="s">
        <v>6</v>
      </c>
      <c r="J166" s="1">
        <f>IF(Dados[[#This Row],[Alimentador]]="13 barras",4.16,IF(Dados[[#This Row],[Alimentador]]="34 barras",24.9,0))</f>
        <v>4.16</v>
      </c>
      <c r="K166" s="1">
        <f>IF(Dados[[#This Row],[Alimentador]]="13 barras",480,IF(Dados[[#This Row],[Alimentador]]="34 barras",4.16,0))</f>
        <v>480</v>
      </c>
    </row>
    <row r="167" spans="1:11" x14ac:dyDescent="0.3">
      <c r="A167" s="1">
        <f>'13_bus'!AD24</f>
        <v>21</v>
      </c>
      <c r="B167" s="4">
        <f>Dados[[#This Row],[Horas]]/24</f>
        <v>0.875</v>
      </c>
      <c r="C167" s="1">
        <f>'13_bus'!AE24</f>
        <v>110.9203608076016</v>
      </c>
      <c r="D167" s="1">
        <f>'13_bus'!AF24</f>
        <v>1255.138788689015</v>
      </c>
      <c r="E167" s="1" t="s">
        <v>62</v>
      </c>
      <c r="F16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7" s="1">
        <f>IF(Dados[[#This Row],[Alimentador]]="13 barras",1,IF(Dados[[#This Row],[Alimentador]]="34 barras",2,))</f>
        <v>1</v>
      </c>
      <c r="H16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7" s="1" t="s">
        <v>6</v>
      </c>
      <c r="J167" s="1">
        <f>IF(Dados[[#This Row],[Alimentador]]="13 barras",4.16,IF(Dados[[#This Row],[Alimentador]]="34 barras",24.9,0))</f>
        <v>4.16</v>
      </c>
      <c r="K167" s="1">
        <f>IF(Dados[[#This Row],[Alimentador]]="13 barras",480,IF(Dados[[#This Row],[Alimentador]]="34 barras",4.16,0))</f>
        <v>480</v>
      </c>
    </row>
    <row r="168" spans="1:11" x14ac:dyDescent="0.3">
      <c r="A168" s="1">
        <f>'13_bus'!AD25</f>
        <v>22</v>
      </c>
      <c r="B168" s="4">
        <f>Dados[[#This Row],[Horas]]/24</f>
        <v>0.91666666666666663</v>
      </c>
      <c r="C168" s="1">
        <f>'13_bus'!AE25</f>
        <v>87.508527483331846</v>
      </c>
      <c r="D168" s="1">
        <f>'13_bus'!AF25</f>
        <v>1127.8944720578611</v>
      </c>
      <c r="E168" s="1" t="s">
        <v>62</v>
      </c>
      <c r="F16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8" s="1">
        <f>IF(Dados[[#This Row],[Alimentador]]="13 barras",1,IF(Dados[[#This Row],[Alimentador]]="34 barras",2,))</f>
        <v>1</v>
      </c>
      <c r="H16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8" s="1" t="s">
        <v>6</v>
      </c>
      <c r="J168" s="1">
        <f>IF(Dados[[#This Row],[Alimentador]]="13 barras",4.16,IF(Dados[[#This Row],[Alimentador]]="34 barras",24.9,0))</f>
        <v>4.16</v>
      </c>
      <c r="K168" s="1">
        <f>IF(Dados[[#This Row],[Alimentador]]="13 barras",480,IF(Dados[[#This Row],[Alimentador]]="34 barras",4.16,0))</f>
        <v>480</v>
      </c>
    </row>
    <row r="169" spans="1:11" x14ac:dyDescent="0.3">
      <c r="A169" s="1">
        <f>'13_bus'!AD26</f>
        <v>23</v>
      </c>
      <c r="B169" s="4">
        <f>Dados[[#This Row],[Horas]]/24</f>
        <v>0.95833333333333337</v>
      </c>
      <c r="C169" s="1">
        <f>'13_bus'!AE26</f>
        <v>50.422928824424638</v>
      </c>
      <c r="D169" s="1">
        <f>'13_bus'!AF26</f>
        <v>872.92621156688324</v>
      </c>
      <c r="E169" s="1" t="s">
        <v>62</v>
      </c>
      <c r="F16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3000</v>
      </c>
      <c r="G169" s="1">
        <f>IF(Dados[[#This Row],[Alimentador]]="13 barras",1,IF(Dados[[#This Row],[Alimentador]]="34 barras",2,))</f>
        <v>1</v>
      </c>
      <c r="H16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169" s="1" t="s">
        <v>6</v>
      </c>
      <c r="J169" s="1">
        <f>IF(Dados[[#This Row],[Alimentador]]="13 barras",4.16,IF(Dados[[#This Row],[Alimentador]]="34 barras",24.9,0))</f>
        <v>4.16</v>
      </c>
      <c r="K169" s="1">
        <f>IF(Dados[[#This Row],[Alimentador]]="13 barras",480,IF(Dados[[#This Row],[Alimentador]]="34 barras",4.16,0))</f>
        <v>480</v>
      </c>
    </row>
    <row r="170" spans="1:11" x14ac:dyDescent="0.3">
      <c r="A170" s="1">
        <f>'13_bus'!B3</f>
        <v>0</v>
      </c>
      <c r="B170" s="4">
        <f>Dados[[#This Row],[Horas]]/24</f>
        <v>0</v>
      </c>
      <c r="C170" s="1">
        <f>'13_bus'!C3</f>
        <v>15.930312468298871</v>
      </c>
      <c r="D170" s="1">
        <f>'13_bus'!D3</f>
        <v>494.50650863147928</v>
      </c>
      <c r="E170" s="1" t="s">
        <v>8</v>
      </c>
      <c r="F17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0" s="1">
        <f>IF(Dados[[#This Row],[Alimentador]]="13 barras",1,IF(Dados[[#This Row],[Alimentador]]="34 barras",2,))</f>
        <v>1</v>
      </c>
      <c r="H17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0" s="1" t="s">
        <v>6</v>
      </c>
      <c r="J170" s="1">
        <f>IF(Dados[[#This Row],[Alimentador]]="13 barras",4.16,IF(Dados[[#This Row],[Alimentador]]="34 barras",24.9,0))</f>
        <v>4.16</v>
      </c>
      <c r="K170" s="1">
        <f>IF(Dados[[#This Row],[Alimentador]]="13 barras",480,IF(Dados[[#This Row],[Alimentador]]="34 barras",4.16,0))</f>
        <v>480</v>
      </c>
    </row>
    <row r="171" spans="1:11" x14ac:dyDescent="0.3">
      <c r="A171" s="1">
        <f>'34_bus'!B3</f>
        <v>0</v>
      </c>
      <c r="B171" s="4">
        <f>Dados[[#This Row],[Horas]]/24</f>
        <v>0</v>
      </c>
      <c r="C171" s="1">
        <f>'34_bus'!C3</f>
        <v>55.620704725471143</v>
      </c>
      <c r="D171" s="1">
        <f>'34_bus'!D3</f>
        <v>277.90298979749122</v>
      </c>
      <c r="E171" s="1" t="s">
        <v>8</v>
      </c>
      <c r="F17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1" s="1">
        <f>IF(Dados[[#This Row],[Alimentador]]="13 barras",1,IF(Dados[[#This Row],[Alimentador]]="34 barras",2,))</f>
        <v>2</v>
      </c>
      <c r="H17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1" s="1" t="s">
        <v>7</v>
      </c>
      <c r="J171" s="1">
        <f>IF(Dados[[#This Row],[Alimentador]]="13 barras",4.16,IF(Dados[[#This Row],[Alimentador]]="34 barras",24.9,0))</f>
        <v>24.9</v>
      </c>
      <c r="K171" s="1">
        <f>IF(Dados[[#This Row],[Alimentador]]="13 barras",480,IF(Dados[[#This Row],[Alimentador]]="34 barras",4.16,0))</f>
        <v>4.16</v>
      </c>
    </row>
    <row r="172" spans="1:11" x14ac:dyDescent="0.3">
      <c r="A172" s="1">
        <f>'13_bus'!B4</f>
        <v>1</v>
      </c>
      <c r="B172" s="4">
        <f>Dados[[#This Row],[Horas]]/24</f>
        <v>4.1666666666666664E-2</v>
      </c>
      <c r="C172" s="1">
        <f>'13_bus'!C4</f>
        <v>7.3938347808727016</v>
      </c>
      <c r="D172" s="1">
        <f>'13_bus'!D4</f>
        <v>308.44749183774758</v>
      </c>
      <c r="E172" s="1" t="s">
        <v>8</v>
      </c>
      <c r="F17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2" s="1">
        <f>IF(Dados[[#This Row],[Alimentador]]="13 barras",1,IF(Dados[[#This Row],[Alimentador]]="34 barras",2,))</f>
        <v>1</v>
      </c>
      <c r="H17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2" s="1" t="s">
        <v>6</v>
      </c>
      <c r="J172" s="1">
        <f>IF(Dados[[#This Row],[Alimentador]]="13 barras",4.16,IF(Dados[[#This Row],[Alimentador]]="34 barras",24.9,0))</f>
        <v>4.16</v>
      </c>
      <c r="K172" s="1">
        <f>IF(Dados[[#This Row],[Alimentador]]="13 barras",480,IF(Dados[[#This Row],[Alimentador]]="34 barras",4.16,0))</f>
        <v>480</v>
      </c>
    </row>
    <row r="173" spans="1:11" x14ac:dyDescent="0.3">
      <c r="A173" s="1">
        <f>'34_bus'!B4</f>
        <v>1</v>
      </c>
      <c r="B173" s="4">
        <f>Dados[[#This Row],[Horas]]/24</f>
        <v>4.1666666666666664E-2</v>
      </c>
      <c r="C173" s="1">
        <f>'34_bus'!C4</f>
        <v>43.606711926003847</v>
      </c>
      <c r="D173" s="1">
        <f>'34_bus'!D4</f>
        <v>175.69013121886721</v>
      </c>
      <c r="E173" s="1" t="s">
        <v>8</v>
      </c>
      <c r="F17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3" s="1">
        <f>IF(Dados[[#This Row],[Alimentador]]="13 barras",1,IF(Dados[[#This Row],[Alimentador]]="34 barras",2,))</f>
        <v>2</v>
      </c>
      <c r="H17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3" s="1" t="s">
        <v>7</v>
      </c>
      <c r="J173" s="1">
        <f>IF(Dados[[#This Row],[Alimentador]]="13 barras",4.16,IF(Dados[[#This Row],[Alimentador]]="34 barras",24.9,0))</f>
        <v>24.9</v>
      </c>
      <c r="K173" s="1">
        <f>IF(Dados[[#This Row],[Alimentador]]="13 barras",480,IF(Dados[[#This Row],[Alimentador]]="34 barras",4.16,0))</f>
        <v>4.16</v>
      </c>
    </row>
    <row r="174" spans="1:11" x14ac:dyDescent="0.3">
      <c r="A174" s="1">
        <f>'13_bus'!B5</f>
        <v>2</v>
      </c>
      <c r="B174" s="4">
        <f>Dados[[#This Row],[Horas]]/24</f>
        <v>8.3333333333333329E-2</v>
      </c>
      <c r="C174" s="1">
        <f>'13_bus'!C5</f>
        <v>8.2007521747525018</v>
      </c>
      <c r="D174" s="1">
        <f>'13_bus'!D5</f>
        <v>332.67452575052579</v>
      </c>
      <c r="E174" s="1" t="s">
        <v>8</v>
      </c>
      <c r="F17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4" s="1">
        <f>IF(Dados[[#This Row],[Alimentador]]="13 barras",1,IF(Dados[[#This Row],[Alimentador]]="34 barras",2,))</f>
        <v>1</v>
      </c>
      <c r="H17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4" s="1" t="s">
        <v>6</v>
      </c>
      <c r="J174" s="1">
        <f>IF(Dados[[#This Row],[Alimentador]]="13 barras",4.16,IF(Dados[[#This Row],[Alimentador]]="34 barras",24.9,0))</f>
        <v>4.16</v>
      </c>
      <c r="K174" s="1">
        <f>IF(Dados[[#This Row],[Alimentador]]="13 barras",480,IF(Dados[[#This Row],[Alimentador]]="34 barras",4.16,0))</f>
        <v>480</v>
      </c>
    </row>
    <row r="175" spans="1:11" x14ac:dyDescent="0.3">
      <c r="A175" s="1">
        <f>'34_bus'!B5</f>
        <v>2</v>
      </c>
      <c r="B175" s="4">
        <f>Dados[[#This Row],[Horas]]/24</f>
        <v>8.3333333333333329E-2</v>
      </c>
      <c r="C175" s="1">
        <f>'34_bus'!C5</f>
        <v>44.306513932535701</v>
      </c>
      <c r="D175" s="1">
        <f>'34_bus'!D5</f>
        <v>189.8631021245638</v>
      </c>
      <c r="E175" s="1" t="s">
        <v>8</v>
      </c>
      <c r="F17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5" s="1">
        <f>IF(Dados[[#This Row],[Alimentador]]="13 barras",1,IF(Dados[[#This Row],[Alimentador]]="34 barras",2,))</f>
        <v>2</v>
      </c>
      <c r="H17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5" s="1" t="s">
        <v>7</v>
      </c>
      <c r="J175" s="1">
        <f>IF(Dados[[#This Row],[Alimentador]]="13 barras",4.16,IF(Dados[[#This Row],[Alimentador]]="34 barras",24.9,0))</f>
        <v>24.9</v>
      </c>
      <c r="K175" s="1">
        <f>IF(Dados[[#This Row],[Alimentador]]="13 barras",480,IF(Dados[[#This Row],[Alimentador]]="34 barras",4.16,0))</f>
        <v>4.16</v>
      </c>
    </row>
    <row r="176" spans="1:11" x14ac:dyDescent="0.3">
      <c r="A176" s="1">
        <f>'13_bus'!B6</f>
        <v>3</v>
      </c>
      <c r="B176" s="4">
        <f>Dados[[#This Row],[Horas]]/24</f>
        <v>0.125</v>
      </c>
      <c r="C176" s="1">
        <f>'13_bus'!C6</f>
        <v>9.6025393390318357</v>
      </c>
      <c r="D176" s="1">
        <f>'13_bus'!D6</f>
        <v>369.72791898228388</v>
      </c>
      <c r="E176" s="1" t="s">
        <v>8</v>
      </c>
      <c r="F17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6" s="1">
        <f>IF(Dados[[#This Row],[Alimentador]]="13 barras",1,IF(Dados[[#This Row],[Alimentador]]="34 barras",2,))</f>
        <v>1</v>
      </c>
      <c r="H17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6" s="1" t="s">
        <v>6</v>
      </c>
      <c r="J176" s="1">
        <f>IF(Dados[[#This Row],[Alimentador]]="13 barras",4.16,IF(Dados[[#This Row],[Alimentador]]="34 barras",24.9,0))</f>
        <v>4.16</v>
      </c>
      <c r="K176" s="1">
        <f>IF(Dados[[#This Row],[Alimentador]]="13 barras",480,IF(Dados[[#This Row],[Alimentador]]="34 barras",4.16,0))</f>
        <v>480</v>
      </c>
    </row>
    <row r="177" spans="1:11" x14ac:dyDescent="0.3">
      <c r="A177" s="1">
        <f>'34_bus'!B6</f>
        <v>3</v>
      </c>
      <c r="B177" s="4">
        <f>Dados[[#This Row],[Horas]]/24</f>
        <v>0.125</v>
      </c>
      <c r="C177" s="1">
        <f>'34_bus'!C6</f>
        <v>45.938011875192601</v>
      </c>
      <c r="D177" s="1">
        <f>'34_bus'!D6</f>
        <v>208.74381943398629</v>
      </c>
      <c r="E177" s="1" t="s">
        <v>8</v>
      </c>
      <c r="F17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7" s="1">
        <f>IF(Dados[[#This Row],[Alimentador]]="13 barras",1,IF(Dados[[#This Row],[Alimentador]]="34 barras",2,))</f>
        <v>2</v>
      </c>
      <c r="H17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7" s="1" t="s">
        <v>7</v>
      </c>
      <c r="J177" s="1">
        <f>IF(Dados[[#This Row],[Alimentador]]="13 barras",4.16,IF(Dados[[#This Row],[Alimentador]]="34 barras",24.9,0))</f>
        <v>24.9</v>
      </c>
      <c r="K177" s="1">
        <f>IF(Dados[[#This Row],[Alimentador]]="13 barras",480,IF(Dados[[#This Row],[Alimentador]]="34 barras",4.16,0))</f>
        <v>4.16</v>
      </c>
    </row>
    <row r="178" spans="1:11" x14ac:dyDescent="0.3">
      <c r="A178" s="1">
        <f>'13_bus'!B7</f>
        <v>4</v>
      </c>
      <c r="B178" s="4">
        <f>Dados[[#This Row],[Horas]]/24</f>
        <v>0.16666666666666666</v>
      </c>
      <c r="C178" s="1">
        <f>'13_bus'!C7</f>
        <v>8.6412710038673648</v>
      </c>
      <c r="D178" s="1">
        <f>'13_bus'!D7</f>
        <v>345.02195293490013</v>
      </c>
      <c r="E178" s="1" t="s">
        <v>8</v>
      </c>
      <c r="F17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8" s="1">
        <f>IF(Dados[[#This Row],[Alimentador]]="13 barras",1,IF(Dados[[#This Row],[Alimentador]]="34 barras",2,))</f>
        <v>1</v>
      </c>
      <c r="H17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8" s="1" t="s">
        <v>6</v>
      </c>
      <c r="J178" s="1">
        <f>IF(Dados[[#This Row],[Alimentador]]="13 barras",4.16,IF(Dados[[#This Row],[Alimentador]]="34 barras",24.9,0))</f>
        <v>4.16</v>
      </c>
      <c r="K178" s="1">
        <f>IF(Dados[[#This Row],[Alimentador]]="13 barras",480,IF(Dados[[#This Row],[Alimentador]]="34 barras",4.16,0))</f>
        <v>480</v>
      </c>
    </row>
    <row r="179" spans="1:11" x14ac:dyDescent="0.3">
      <c r="A179" s="1">
        <f>'34_bus'!B7</f>
        <v>4</v>
      </c>
      <c r="B179" s="4">
        <f>Dados[[#This Row],[Horas]]/24</f>
        <v>0.16666666666666666</v>
      </c>
      <c r="C179" s="1">
        <f>'34_bus'!C7</f>
        <v>44.626591494942687</v>
      </c>
      <c r="D179" s="1">
        <f>'34_bus'!D7</f>
        <v>196.21209672801649</v>
      </c>
      <c r="E179" s="1" t="s">
        <v>8</v>
      </c>
      <c r="F17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79" s="1">
        <f>IF(Dados[[#This Row],[Alimentador]]="13 barras",1,IF(Dados[[#This Row],[Alimentador]]="34 barras",2,))</f>
        <v>2</v>
      </c>
      <c r="H17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79" s="1" t="s">
        <v>7</v>
      </c>
      <c r="J179" s="1">
        <f>IF(Dados[[#This Row],[Alimentador]]="13 barras",4.16,IF(Dados[[#This Row],[Alimentador]]="34 barras",24.9,0))</f>
        <v>24.9</v>
      </c>
      <c r="K179" s="1">
        <f>IF(Dados[[#This Row],[Alimentador]]="13 barras",480,IF(Dados[[#This Row],[Alimentador]]="34 barras",4.16,0))</f>
        <v>4.16</v>
      </c>
    </row>
    <row r="180" spans="1:11" x14ac:dyDescent="0.3">
      <c r="A180" s="1">
        <f>'13_bus'!B8</f>
        <v>5</v>
      </c>
      <c r="B180" s="4">
        <f>Dados[[#This Row],[Horas]]/24</f>
        <v>0.20833333333333334</v>
      </c>
      <c r="C180" s="1">
        <f>'13_bus'!C8</f>
        <v>9.6025393390318357</v>
      </c>
      <c r="D180" s="1">
        <f>'13_bus'!D8</f>
        <v>369.72791898228388</v>
      </c>
      <c r="E180" s="1" t="s">
        <v>8</v>
      </c>
      <c r="F18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0" s="1">
        <f>IF(Dados[[#This Row],[Alimentador]]="13 barras",1,IF(Dados[[#This Row],[Alimentador]]="34 barras",2,))</f>
        <v>1</v>
      </c>
      <c r="H18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0" s="1" t="s">
        <v>6</v>
      </c>
      <c r="J180" s="1">
        <f>IF(Dados[[#This Row],[Alimentador]]="13 barras",4.16,IF(Dados[[#This Row],[Alimentador]]="34 barras",24.9,0))</f>
        <v>4.16</v>
      </c>
      <c r="K180" s="1">
        <f>IF(Dados[[#This Row],[Alimentador]]="13 barras",480,IF(Dados[[#This Row],[Alimentador]]="34 barras",4.16,0))</f>
        <v>480</v>
      </c>
    </row>
    <row r="181" spans="1:11" x14ac:dyDescent="0.3">
      <c r="A181" s="1">
        <f>'34_bus'!B8</f>
        <v>5</v>
      </c>
      <c r="B181" s="4">
        <f>Dados[[#This Row],[Horas]]/24</f>
        <v>0.20833333333333334</v>
      </c>
      <c r="C181" s="1">
        <f>'34_bus'!C8</f>
        <v>45.938011875192601</v>
      </c>
      <c r="D181" s="1">
        <f>'34_bus'!D8</f>
        <v>208.74381943398629</v>
      </c>
      <c r="E181" s="1" t="s">
        <v>8</v>
      </c>
      <c r="F18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1" s="1">
        <f>IF(Dados[[#This Row],[Alimentador]]="13 barras",1,IF(Dados[[#This Row],[Alimentador]]="34 barras",2,))</f>
        <v>2</v>
      </c>
      <c r="H18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1" s="1" t="s">
        <v>7</v>
      </c>
      <c r="J181" s="1">
        <f>IF(Dados[[#This Row],[Alimentador]]="13 barras",4.16,IF(Dados[[#This Row],[Alimentador]]="34 barras",24.9,0))</f>
        <v>24.9</v>
      </c>
      <c r="K181" s="1">
        <f>IF(Dados[[#This Row],[Alimentador]]="13 barras",480,IF(Dados[[#This Row],[Alimentador]]="34 barras",4.16,0))</f>
        <v>4.16</v>
      </c>
    </row>
    <row r="182" spans="1:11" x14ac:dyDescent="0.3">
      <c r="A182" s="1">
        <f>'13_bus'!B9</f>
        <v>6</v>
      </c>
      <c r="B182" s="4">
        <f>Dados[[#This Row],[Horas]]/24</f>
        <v>0.25</v>
      </c>
      <c r="C182" s="1">
        <f>'13_bus'!C9</f>
        <v>15.930312468298871</v>
      </c>
      <c r="D182" s="1">
        <f>'13_bus'!D9</f>
        <v>494.50650863147928</v>
      </c>
      <c r="E182" s="1" t="s">
        <v>8</v>
      </c>
      <c r="F18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2" s="1">
        <f>IF(Dados[[#This Row],[Alimentador]]="13 barras",1,IF(Dados[[#This Row],[Alimentador]]="34 barras",2,))</f>
        <v>1</v>
      </c>
      <c r="H18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2" s="1" t="s">
        <v>6</v>
      </c>
      <c r="J182" s="1">
        <f>IF(Dados[[#This Row],[Alimentador]]="13 barras",4.16,IF(Dados[[#This Row],[Alimentador]]="34 barras",24.9,0))</f>
        <v>4.16</v>
      </c>
      <c r="K182" s="1">
        <f>IF(Dados[[#This Row],[Alimentador]]="13 barras",480,IF(Dados[[#This Row],[Alimentador]]="34 barras",4.16,0))</f>
        <v>480</v>
      </c>
    </row>
    <row r="183" spans="1:11" x14ac:dyDescent="0.3">
      <c r="A183" s="1">
        <f>'34_bus'!B9</f>
        <v>6</v>
      </c>
      <c r="B183" s="4">
        <f>Dados[[#This Row],[Horas]]/24</f>
        <v>0.25</v>
      </c>
      <c r="C183" s="1">
        <f>'34_bus'!C9</f>
        <v>55.620704725471143</v>
      </c>
      <c r="D183" s="1">
        <f>'34_bus'!D9</f>
        <v>277.90298979749122</v>
      </c>
      <c r="E183" s="1" t="s">
        <v>8</v>
      </c>
      <c r="F18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3" s="1">
        <f>IF(Dados[[#This Row],[Alimentador]]="13 barras",1,IF(Dados[[#This Row],[Alimentador]]="34 barras",2,))</f>
        <v>2</v>
      </c>
      <c r="H18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3" s="1" t="s">
        <v>7</v>
      </c>
      <c r="J183" s="1">
        <f>IF(Dados[[#This Row],[Alimentador]]="13 barras",4.16,IF(Dados[[#This Row],[Alimentador]]="34 barras",24.9,0))</f>
        <v>24.9</v>
      </c>
      <c r="K183" s="1">
        <f>IF(Dados[[#This Row],[Alimentador]]="13 barras",480,IF(Dados[[#This Row],[Alimentador]]="34 barras",4.16,0))</f>
        <v>4.16</v>
      </c>
    </row>
    <row r="184" spans="1:11" x14ac:dyDescent="0.3">
      <c r="A184" s="1">
        <f>'13_bus'!B10</f>
        <v>7</v>
      </c>
      <c r="B184" s="4">
        <f>Dados[[#This Row],[Horas]]/24</f>
        <v>0.29166666666666669</v>
      </c>
      <c r="C184" s="1">
        <f>'13_bus'!C10</f>
        <v>30.37234717274217</v>
      </c>
      <c r="D184" s="1">
        <f>'13_bus'!D10</f>
        <v>682.17640335391764</v>
      </c>
      <c r="E184" s="1" t="s">
        <v>8</v>
      </c>
      <c r="F18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4" s="1">
        <f>IF(Dados[[#This Row],[Alimentador]]="13 barras",1,IF(Dados[[#This Row],[Alimentador]]="34 barras",2,))</f>
        <v>1</v>
      </c>
      <c r="H18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4" s="1" t="s">
        <v>6</v>
      </c>
      <c r="J184" s="1">
        <f>IF(Dados[[#This Row],[Alimentador]]="13 barras",4.16,IF(Dados[[#This Row],[Alimentador]]="34 barras",24.9,0))</f>
        <v>4.16</v>
      </c>
      <c r="K184" s="1">
        <f>IF(Dados[[#This Row],[Alimentador]]="13 barras",480,IF(Dados[[#This Row],[Alimentador]]="34 barras",4.16,0))</f>
        <v>480</v>
      </c>
    </row>
    <row r="185" spans="1:11" x14ac:dyDescent="0.3">
      <c r="A185" s="1">
        <f>'34_bus'!B10</f>
        <v>7</v>
      </c>
      <c r="B185" s="4">
        <f>Dados[[#This Row],[Horas]]/24</f>
        <v>0.29166666666666669</v>
      </c>
      <c r="C185" s="1">
        <f>'34_bus'!C10</f>
        <v>83.130991181258509</v>
      </c>
      <c r="D185" s="1">
        <f>'34_bus'!D10</f>
        <v>386.93906058798899</v>
      </c>
      <c r="E185" s="1" t="s">
        <v>8</v>
      </c>
      <c r="F18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5" s="1">
        <f>IF(Dados[[#This Row],[Alimentador]]="13 barras",1,IF(Dados[[#This Row],[Alimentador]]="34 barras",2,))</f>
        <v>2</v>
      </c>
      <c r="H18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5" s="1" t="s">
        <v>7</v>
      </c>
      <c r="J185" s="1">
        <f>IF(Dados[[#This Row],[Alimentador]]="13 barras",4.16,IF(Dados[[#This Row],[Alimentador]]="34 barras",24.9,0))</f>
        <v>24.9</v>
      </c>
      <c r="K185" s="1">
        <f>IF(Dados[[#This Row],[Alimentador]]="13 barras",480,IF(Dados[[#This Row],[Alimentador]]="34 barras",4.16,0))</f>
        <v>4.16</v>
      </c>
    </row>
    <row r="186" spans="1:11" x14ac:dyDescent="0.3">
      <c r="A186" s="1">
        <f>'13_bus'!B11</f>
        <v>8</v>
      </c>
      <c r="B186" s="4">
        <f>Dados[[#This Row],[Horas]]/24</f>
        <v>0.33333333333333331</v>
      </c>
      <c r="C186" s="1">
        <f>'13_bus'!C11</f>
        <v>36.343007312585243</v>
      </c>
      <c r="D186" s="1">
        <f>'13_bus'!D11</f>
        <v>746.22450671642139</v>
      </c>
      <c r="E186" s="1" t="s">
        <v>8</v>
      </c>
      <c r="F18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6" s="1">
        <f>IF(Dados[[#This Row],[Alimentador]]="13 barras",1,IF(Dados[[#This Row],[Alimentador]]="34 barras",2,))</f>
        <v>1</v>
      </c>
      <c r="H18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6" s="1" t="s">
        <v>6</v>
      </c>
      <c r="J186" s="1">
        <f>IF(Dados[[#This Row],[Alimentador]]="13 barras",4.16,IF(Dados[[#This Row],[Alimentador]]="34 barras",24.9,0))</f>
        <v>4.16</v>
      </c>
      <c r="K186" s="1">
        <f>IF(Dados[[#This Row],[Alimentador]]="13 barras",480,IF(Dados[[#This Row],[Alimentador]]="34 barras",4.16,0))</f>
        <v>480</v>
      </c>
    </row>
    <row r="187" spans="1:11" x14ac:dyDescent="0.3">
      <c r="A187" s="1">
        <f>'34_bus'!B11</f>
        <v>8</v>
      </c>
      <c r="B187" s="4">
        <f>Dados[[#This Row],[Horas]]/24</f>
        <v>0.33333333333333331</v>
      </c>
      <c r="C187" s="1">
        <f>'34_bus'!C11</f>
        <v>95.328629927824792</v>
      </c>
      <c r="D187" s="1">
        <f>'34_bus'!D11</f>
        <v>422.90228998499379</v>
      </c>
      <c r="E187" s="1" t="s">
        <v>8</v>
      </c>
      <c r="F18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7" s="1">
        <f>IF(Dados[[#This Row],[Alimentador]]="13 barras",1,IF(Dados[[#This Row],[Alimentador]]="34 barras",2,))</f>
        <v>2</v>
      </c>
      <c r="H18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7" s="1" t="s">
        <v>7</v>
      </c>
      <c r="J187" s="1">
        <f>IF(Dados[[#This Row],[Alimentador]]="13 barras",4.16,IF(Dados[[#This Row],[Alimentador]]="34 barras",24.9,0))</f>
        <v>24.9</v>
      </c>
      <c r="K187" s="1">
        <f>IF(Dados[[#This Row],[Alimentador]]="13 barras",480,IF(Dados[[#This Row],[Alimentador]]="34 barras",4.16,0))</f>
        <v>4.16</v>
      </c>
    </row>
    <row r="188" spans="1:11" x14ac:dyDescent="0.3">
      <c r="A188" s="1">
        <f>'13_bus'!B12</f>
        <v>9</v>
      </c>
      <c r="B188" s="4">
        <f>Dados[[#This Row],[Horas]]/24</f>
        <v>0.375</v>
      </c>
      <c r="C188" s="1">
        <f>'13_bus'!C12</f>
        <v>24.819617836306339</v>
      </c>
      <c r="D188" s="1">
        <f>'13_bus'!D12</f>
        <v>619.7624531730014</v>
      </c>
      <c r="E188" s="1" t="s">
        <v>8</v>
      </c>
      <c r="F18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8" s="1">
        <f>IF(Dados[[#This Row],[Alimentador]]="13 barras",1,IF(Dados[[#This Row],[Alimentador]]="34 barras",2,))</f>
        <v>1</v>
      </c>
      <c r="H18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8" s="1" t="s">
        <v>6</v>
      </c>
      <c r="J188" s="1">
        <f>IF(Dados[[#This Row],[Alimentador]]="13 barras",4.16,IF(Dados[[#This Row],[Alimentador]]="34 barras",24.9,0))</f>
        <v>4.16</v>
      </c>
      <c r="K188" s="1">
        <f>IF(Dados[[#This Row],[Alimentador]]="13 barras",480,IF(Dados[[#This Row],[Alimentador]]="34 barras",4.16,0))</f>
        <v>480</v>
      </c>
    </row>
    <row r="189" spans="1:11" x14ac:dyDescent="0.3">
      <c r="A189" s="1">
        <f>'34_bus'!B12</f>
        <v>9</v>
      </c>
      <c r="B189" s="4">
        <f>Dados[[#This Row],[Horas]]/24</f>
        <v>0.375</v>
      </c>
      <c r="C189" s="1">
        <f>'34_bus'!C12</f>
        <v>72.074423844549841</v>
      </c>
      <c r="D189" s="1">
        <f>'34_bus'!D12</f>
        <v>349.32937205079031</v>
      </c>
      <c r="E189" s="1" t="s">
        <v>8</v>
      </c>
      <c r="F18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89" s="1">
        <f>IF(Dados[[#This Row],[Alimentador]]="13 barras",1,IF(Dados[[#This Row],[Alimentador]]="34 barras",2,))</f>
        <v>2</v>
      </c>
      <c r="H18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89" s="1" t="s">
        <v>7</v>
      </c>
      <c r="J189" s="1">
        <f>IF(Dados[[#This Row],[Alimentador]]="13 barras",4.16,IF(Dados[[#This Row],[Alimentador]]="34 barras",24.9,0))</f>
        <v>24.9</v>
      </c>
      <c r="K189" s="1">
        <f>IF(Dados[[#This Row],[Alimentador]]="13 barras",480,IF(Dados[[#This Row],[Alimentador]]="34 barras",4.16,0))</f>
        <v>4.16</v>
      </c>
    </row>
    <row r="190" spans="1:11" x14ac:dyDescent="0.3">
      <c r="A190" s="1">
        <f>'13_bus'!B13</f>
        <v>10</v>
      </c>
      <c r="B190" s="4">
        <f>Dados[[#This Row],[Horas]]/24</f>
        <v>0.41666666666666669</v>
      </c>
      <c r="C190" s="1">
        <f>'13_bus'!C13</f>
        <v>9.6025393390318357</v>
      </c>
      <c r="D190" s="1">
        <f>'13_bus'!D13</f>
        <v>369.72791898228388</v>
      </c>
      <c r="E190" s="1" t="s">
        <v>8</v>
      </c>
      <c r="F19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0" s="1">
        <f>IF(Dados[[#This Row],[Alimentador]]="13 barras",1,IF(Dados[[#This Row],[Alimentador]]="34 barras",2,))</f>
        <v>1</v>
      </c>
      <c r="H19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0" s="1" t="s">
        <v>6</v>
      </c>
      <c r="J190" s="1">
        <f>IF(Dados[[#This Row],[Alimentador]]="13 barras",4.16,IF(Dados[[#This Row],[Alimentador]]="34 barras",24.9,0))</f>
        <v>4.16</v>
      </c>
      <c r="K190" s="1">
        <f>IF(Dados[[#This Row],[Alimentador]]="13 barras",480,IF(Dados[[#This Row],[Alimentador]]="34 barras",4.16,0))</f>
        <v>480</v>
      </c>
    </row>
    <row r="191" spans="1:11" x14ac:dyDescent="0.3">
      <c r="A191" s="1">
        <f>'34_bus'!B13</f>
        <v>10</v>
      </c>
      <c r="B191" s="4">
        <f>Dados[[#This Row],[Horas]]/24</f>
        <v>0.41666666666666669</v>
      </c>
      <c r="C191" s="1">
        <f>'34_bus'!C13</f>
        <v>45.938011875192601</v>
      </c>
      <c r="D191" s="1">
        <f>'34_bus'!D13</f>
        <v>208.74381943398629</v>
      </c>
      <c r="E191" s="1" t="s">
        <v>8</v>
      </c>
      <c r="F19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1" s="1">
        <f>IF(Dados[[#This Row],[Alimentador]]="13 barras",1,IF(Dados[[#This Row],[Alimentador]]="34 barras",2,))</f>
        <v>2</v>
      </c>
      <c r="H19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1" s="1" t="s">
        <v>7</v>
      </c>
      <c r="J191" s="1">
        <f>IF(Dados[[#This Row],[Alimentador]]="13 barras",4.16,IF(Dados[[#This Row],[Alimentador]]="34 barras",24.9,0))</f>
        <v>24.9</v>
      </c>
      <c r="K191" s="1">
        <f>IF(Dados[[#This Row],[Alimentador]]="13 barras",480,IF(Dados[[#This Row],[Alimentador]]="34 barras",4.16,0))</f>
        <v>4.16</v>
      </c>
    </row>
    <row r="192" spans="1:11" x14ac:dyDescent="0.3">
      <c r="A192" s="1">
        <f>'13_bus'!B14</f>
        <v>11</v>
      </c>
      <c r="B192" s="4">
        <f>Dados[[#This Row],[Horas]]/24</f>
        <v>0.45833333333333331</v>
      </c>
      <c r="C192" s="1">
        <f>'13_bus'!C14</f>
        <v>12.4408598784189</v>
      </c>
      <c r="D192" s="1">
        <f>'13_bus'!D14</f>
        <v>432.82466282698158</v>
      </c>
      <c r="E192" s="1" t="s">
        <v>8</v>
      </c>
      <c r="F19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2" s="1">
        <f>IF(Dados[[#This Row],[Alimentador]]="13 barras",1,IF(Dados[[#This Row],[Alimentador]]="34 barras",2,))</f>
        <v>1</v>
      </c>
      <c r="H19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2" s="1" t="s">
        <v>6</v>
      </c>
      <c r="J192" s="1">
        <f>IF(Dados[[#This Row],[Alimentador]]="13 barras",4.16,IF(Dados[[#This Row],[Alimentador]]="34 barras",24.9,0))</f>
        <v>4.16</v>
      </c>
      <c r="K192" s="1">
        <f>IF(Dados[[#This Row],[Alimentador]]="13 barras",480,IF(Dados[[#This Row],[Alimentador]]="34 barras",4.16,0))</f>
        <v>480</v>
      </c>
    </row>
    <row r="193" spans="1:11" x14ac:dyDescent="0.3">
      <c r="A193" s="1">
        <f>'34_bus'!B14</f>
        <v>11</v>
      </c>
      <c r="B193" s="4">
        <f>Dados[[#This Row],[Horas]]/24</f>
        <v>0.45833333333333331</v>
      </c>
      <c r="C193" s="1">
        <f>'34_bus'!C14</f>
        <v>50.191768381603481</v>
      </c>
      <c r="D193" s="1">
        <f>'34_bus'!D14</f>
        <v>243.87840512407021</v>
      </c>
      <c r="E193" s="1" t="s">
        <v>8</v>
      </c>
      <c r="F19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3" s="1">
        <f>IF(Dados[[#This Row],[Alimentador]]="13 barras",1,IF(Dados[[#This Row],[Alimentador]]="34 barras",2,))</f>
        <v>2</v>
      </c>
      <c r="H19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3" s="1" t="s">
        <v>7</v>
      </c>
      <c r="J193" s="1">
        <f>IF(Dados[[#This Row],[Alimentador]]="13 barras",4.16,IF(Dados[[#This Row],[Alimentador]]="34 barras",24.9,0))</f>
        <v>24.9</v>
      </c>
      <c r="K193" s="1">
        <f>IF(Dados[[#This Row],[Alimentador]]="13 barras",480,IF(Dados[[#This Row],[Alimentador]]="34 barras",4.16,0))</f>
        <v>4.16</v>
      </c>
    </row>
    <row r="194" spans="1:11" x14ac:dyDescent="0.3">
      <c r="A194" s="1">
        <f>'13_bus'!B15</f>
        <v>12</v>
      </c>
      <c r="B194" s="4">
        <f>Dados[[#This Row],[Horas]]/24</f>
        <v>0.5</v>
      </c>
      <c r="C194" s="1">
        <f>'13_bus'!C15</f>
        <v>15.930312468298871</v>
      </c>
      <c r="D194" s="1">
        <f>'13_bus'!D15</f>
        <v>494.50650863147928</v>
      </c>
      <c r="E194" s="1" t="s">
        <v>8</v>
      </c>
      <c r="F19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4" s="1">
        <f>IF(Dados[[#This Row],[Alimentador]]="13 barras",1,IF(Dados[[#This Row],[Alimentador]]="34 barras",2,))</f>
        <v>1</v>
      </c>
      <c r="H19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4" s="1" t="s">
        <v>6</v>
      </c>
      <c r="J194" s="1">
        <f>IF(Dados[[#This Row],[Alimentador]]="13 barras",4.16,IF(Dados[[#This Row],[Alimentador]]="34 barras",24.9,0))</f>
        <v>4.16</v>
      </c>
      <c r="K194" s="1">
        <f>IF(Dados[[#This Row],[Alimentador]]="13 barras",480,IF(Dados[[#This Row],[Alimentador]]="34 barras",4.16,0))</f>
        <v>480</v>
      </c>
    </row>
    <row r="195" spans="1:11" x14ac:dyDescent="0.3">
      <c r="A195" s="1">
        <f>'34_bus'!B15</f>
        <v>12</v>
      </c>
      <c r="B195" s="4">
        <f>Dados[[#This Row],[Horas]]/24</f>
        <v>0.5</v>
      </c>
      <c r="C195" s="1">
        <f>'34_bus'!C15</f>
        <v>55.620704725471143</v>
      </c>
      <c r="D195" s="1">
        <f>'34_bus'!D15</f>
        <v>277.90298979749122</v>
      </c>
      <c r="E195" s="1" t="s">
        <v>8</v>
      </c>
      <c r="F19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5" s="1">
        <f>IF(Dados[[#This Row],[Alimentador]]="13 barras",1,IF(Dados[[#This Row],[Alimentador]]="34 barras",2,))</f>
        <v>2</v>
      </c>
      <c r="H19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5" s="1" t="s">
        <v>7</v>
      </c>
      <c r="J195" s="1">
        <f>IF(Dados[[#This Row],[Alimentador]]="13 barras",4.16,IF(Dados[[#This Row],[Alimentador]]="34 barras",24.9,0))</f>
        <v>24.9</v>
      </c>
      <c r="K195" s="1">
        <f>IF(Dados[[#This Row],[Alimentador]]="13 barras",480,IF(Dados[[#This Row],[Alimentador]]="34 barras",4.16,0))</f>
        <v>4.16</v>
      </c>
    </row>
    <row r="196" spans="1:11" x14ac:dyDescent="0.3">
      <c r="A196" s="1">
        <f>'13_bus'!B16</f>
        <v>13</v>
      </c>
      <c r="B196" s="4">
        <f>Dados[[#This Row],[Horas]]/24</f>
        <v>0.54166666666666663</v>
      </c>
      <c r="C196" s="1">
        <f>'13_bus'!C16</f>
        <v>20.042737708834849</v>
      </c>
      <c r="D196" s="1">
        <f>'13_bus'!D16</f>
        <v>557.90707921308956</v>
      </c>
      <c r="E196" s="1" t="s">
        <v>8</v>
      </c>
      <c r="F19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6" s="1">
        <f>IF(Dados[[#This Row],[Alimentador]]="13 barras",1,IF(Dados[[#This Row],[Alimentador]]="34 barras",2,))</f>
        <v>1</v>
      </c>
      <c r="H19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6" s="1" t="s">
        <v>6</v>
      </c>
      <c r="J196" s="1">
        <f>IF(Dados[[#This Row],[Alimentador]]="13 barras",4.16,IF(Dados[[#This Row],[Alimentador]]="34 barras",24.9,0))</f>
        <v>4.16</v>
      </c>
      <c r="K196" s="1">
        <f>IF(Dados[[#This Row],[Alimentador]]="13 barras",480,IF(Dados[[#This Row],[Alimentador]]="34 barras",4.16,0))</f>
        <v>480</v>
      </c>
    </row>
    <row r="197" spans="1:11" x14ac:dyDescent="0.3">
      <c r="A197" s="1">
        <f>'34_bus'!B16</f>
        <v>13</v>
      </c>
      <c r="B197" s="4">
        <f>Dados[[#This Row],[Horas]]/24</f>
        <v>0.54166666666666663</v>
      </c>
      <c r="C197" s="1">
        <f>'34_bus'!C16</f>
        <v>63.083335469168041</v>
      </c>
      <c r="D197" s="1">
        <f>'34_bus'!D16</f>
        <v>314.38553307158992</v>
      </c>
      <c r="E197" s="1" t="s">
        <v>8</v>
      </c>
      <c r="F19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7" s="1">
        <f>IF(Dados[[#This Row],[Alimentador]]="13 barras",1,IF(Dados[[#This Row],[Alimentador]]="34 barras",2,))</f>
        <v>2</v>
      </c>
      <c r="H19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7" s="1" t="s">
        <v>7</v>
      </c>
      <c r="J197" s="1">
        <f>IF(Dados[[#This Row],[Alimentador]]="13 barras",4.16,IF(Dados[[#This Row],[Alimentador]]="34 barras",24.9,0))</f>
        <v>24.9</v>
      </c>
      <c r="K197" s="1">
        <f>IF(Dados[[#This Row],[Alimentador]]="13 barras",480,IF(Dados[[#This Row],[Alimentador]]="34 barras",4.16,0))</f>
        <v>4.16</v>
      </c>
    </row>
    <row r="198" spans="1:11" x14ac:dyDescent="0.3">
      <c r="A198" s="1">
        <f>'13_bus'!B17</f>
        <v>14</v>
      </c>
      <c r="B198" s="4">
        <f>Dados[[#This Row],[Horas]]/24</f>
        <v>0.58333333333333337</v>
      </c>
      <c r="C198" s="1">
        <f>'13_bus'!C17</f>
        <v>15.930312468298871</v>
      </c>
      <c r="D198" s="1">
        <f>'13_bus'!D17</f>
        <v>494.50650863147928</v>
      </c>
      <c r="E198" s="1" t="s">
        <v>8</v>
      </c>
      <c r="F19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8" s="1">
        <f>IF(Dados[[#This Row],[Alimentador]]="13 barras",1,IF(Dados[[#This Row],[Alimentador]]="34 barras",2,))</f>
        <v>1</v>
      </c>
      <c r="H19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8" s="1" t="s">
        <v>6</v>
      </c>
      <c r="J198" s="1">
        <f>IF(Dados[[#This Row],[Alimentador]]="13 barras",4.16,IF(Dados[[#This Row],[Alimentador]]="34 barras",24.9,0))</f>
        <v>4.16</v>
      </c>
      <c r="K198" s="1">
        <f>IF(Dados[[#This Row],[Alimentador]]="13 barras",480,IF(Dados[[#This Row],[Alimentador]]="34 barras",4.16,0))</f>
        <v>480</v>
      </c>
    </row>
    <row r="199" spans="1:11" x14ac:dyDescent="0.3">
      <c r="A199" s="1">
        <f>'34_bus'!B17</f>
        <v>14</v>
      </c>
      <c r="B199" s="4">
        <f>Dados[[#This Row],[Horas]]/24</f>
        <v>0.58333333333333337</v>
      </c>
      <c r="C199" s="1">
        <f>'34_bus'!C17</f>
        <v>55.620704725471143</v>
      </c>
      <c r="D199" s="1">
        <f>'34_bus'!D17</f>
        <v>277.90298979749122</v>
      </c>
      <c r="E199" s="1" t="s">
        <v>8</v>
      </c>
      <c r="F19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199" s="1">
        <f>IF(Dados[[#This Row],[Alimentador]]="13 barras",1,IF(Dados[[#This Row],[Alimentador]]="34 barras",2,))</f>
        <v>2</v>
      </c>
      <c r="H19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199" s="1" t="s">
        <v>7</v>
      </c>
      <c r="J199" s="1">
        <f>IF(Dados[[#This Row],[Alimentador]]="13 barras",4.16,IF(Dados[[#This Row],[Alimentador]]="34 barras",24.9,0))</f>
        <v>24.9</v>
      </c>
      <c r="K199" s="1">
        <f>IF(Dados[[#This Row],[Alimentador]]="13 barras",480,IF(Dados[[#This Row],[Alimentador]]="34 barras",4.16,0))</f>
        <v>4.16</v>
      </c>
    </row>
    <row r="200" spans="1:11" x14ac:dyDescent="0.3">
      <c r="A200" s="1">
        <f>'13_bus'!B18</f>
        <v>15</v>
      </c>
      <c r="B200" s="4">
        <f>Dados[[#This Row],[Horas]]/24</f>
        <v>0.625</v>
      </c>
      <c r="C200" s="1">
        <f>'13_bus'!C18</f>
        <v>12.4408598784189</v>
      </c>
      <c r="D200" s="1">
        <f>'13_bus'!D18</f>
        <v>432.82466282698158</v>
      </c>
      <c r="E200" s="1" t="s">
        <v>8</v>
      </c>
      <c r="F20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0" s="1">
        <f>IF(Dados[[#This Row],[Alimentador]]="13 barras",1,IF(Dados[[#This Row],[Alimentador]]="34 barras",2,))</f>
        <v>1</v>
      </c>
      <c r="H20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0" s="1" t="s">
        <v>6</v>
      </c>
      <c r="J200" s="1">
        <f>IF(Dados[[#This Row],[Alimentador]]="13 barras",4.16,IF(Dados[[#This Row],[Alimentador]]="34 barras",24.9,0))</f>
        <v>4.16</v>
      </c>
      <c r="K200" s="1">
        <f>IF(Dados[[#This Row],[Alimentador]]="13 barras",480,IF(Dados[[#This Row],[Alimentador]]="34 barras",4.16,0))</f>
        <v>480</v>
      </c>
    </row>
    <row r="201" spans="1:11" x14ac:dyDescent="0.3">
      <c r="A201" s="1">
        <f>'34_bus'!B18</f>
        <v>15</v>
      </c>
      <c r="B201" s="4">
        <f>Dados[[#This Row],[Horas]]/24</f>
        <v>0.625</v>
      </c>
      <c r="C201" s="1">
        <f>'34_bus'!C18</f>
        <v>50.191768381603481</v>
      </c>
      <c r="D201" s="1">
        <f>'34_bus'!D18</f>
        <v>243.87840512407021</v>
      </c>
      <c r="E201" s="1" t="s">
        <v>8</v>
      </c>
      <c r="F20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1" s="1">
        <f>IF(Dados[[#This Row],[Alimentador]]="13 barras",1,IF(Dados[[#This Row],[Alimentador]]="34 barras",2,))</f>
        <v>2</v>
      </c>
      <c r="H20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1" s="1" t="s">
        <v>7</v>
      </c>
      <c r="J201" s="1">
        <f>IF(Dados[[#This Row],[Alimentador]]="13 barras",4.16,IF(Dados[[#This Row],[Alimentador]]="34 barras",24.9,0))</f>
        <v>24.9</v>
      </c>
      <c r="K201" s="1">
        <f>IF(Dados[[#This Row],[Alimentador]]="13 barras",480,IF(Dados[[#This Row],[Alimentador]]="34 barras",4.16,0))</f>
        <v>4.16</v>
      </c>
    </row>
    <row r="202" spans="1:11" x14ac:dyDescent="0.3">
      <c r="A202" s="1">
        <f>'13_bus'!B19</f>
        <v>16</v>
      </c>
      <c r="B202" s="4">
        <f>Dados[[#This Row],[Horas]]/24</f>
        <v>0.66666666666666663</v>
      </c>
      <c r="C202" s="1">
        <f>'13_bus'!C19</f>
        <v>9.6025393390318357</v>
      </c>
      <c r="D202" s="1">
        <f>'13_bus'!D19</f>
        <v>369.72791898228388</v>
      </c>
      <c r="E202" s="1" t="s">
        <v>8</v>
      </c>
      <c r="F20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2" s="1">
        <f>IF(Dados[[#This Row],[Alimentador]]="13 barras",1,IF(Dados[[#This Row],[Alimentador]]="34 barras",2,))</f>
        <v>1</v>
      </c>
      <c r="H20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2" s="1" t="s">
        <v>6</v>
      </c>
      <c r="J202" s="1">
        <f>IF(Dados[[#This Row],[Alimentador]]="13 barras",4.16,IF(Dados[[#This Row],[Alimentador]]="34 barras",24.9,0))</f>
        <v>4.16</v>
      </c>
      <c r="K202" s="1">
        <f>IF(Dados[[#This Row],[Alimentador]]="13 barras",480,IF(Dados[[#This Row],[Alimentador]]="34 barras",4.16,0))</f>
        <v>480</v>
      </c>
    </row>
    <row r="203" spans="1:11" x14ac:dyDescent="0.3">
      <c r="A203" s="1">
        <f>'34_bus'!B19</f>
        <v>16</v>
      </c>
      <c r="B203" s="4">
        <f>Dados[[#This Row],[Horas]]/24</f>
        <v>0.66666666666666663</v>
      </c>
      <c r="C203" s="1">
        <f>'34_bus'!C19</f>
        <v>45.938011875192601</v>
      </c>
      <c r="D203" s="1">
        <f>'34_bus'!D19</f>
        <v>208.74381943398629</v>
      </c>
      <c r="E203" s="1" t="s">
        <v>8</v>
      </c>
      <c r="F20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3" s="1">
        <f>IF(Dados[[#This Row],[Alimentador]]="13 barras",1,IF(Dados[[#This Row],[Alimentador]]="34 barras",2,))</f>
        <v>2</v>
      </c>
      <c r="H20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3" s="1" t="s">
        <v>7</v>
      </c>
      <c r="J203" s="1">
        <f>IF(Dados[[#This Row],[Alimentador]]="13 barras",4.16,IF(Dados[[#This Row],[Alimentador]]="34 barras",24.9,0))</f>
        <v>24.9</v>
      </c>
      <c r="K203" s="1">
        <f>IF(Dados[[#This Row],[Alimentador]]="13 barras",480,IF(Dados[[#This Row],[Alimentador]]="34 barras",4.16,0))</f>
        <v>4.16</v>
      </c>
    </row>
    <row r="204" spans="1:11" x14ac:dyDescent="0.3">
      <c r="A204" s="1">
        <f>'13_bus'!B20</f>
        <v>17</v>
      </c>
      <c r="B204" s="4">
        <f>Dados[[#This Row],[Horas]]/24</f>
        <v>0.70833333333333337</v>
      </c>
      <c r="C204" s="1">
        <f>'13_bus'!C20</f>
        <v>12.4408598784189</v>
      </c>
      <c r="D204" s="1">
        <f>'13_bus'!D20</f>
        <v>432.82466282698158</v>
      </c>
      <c r="E204" s="1" t="s">
        <v>8</v>
      </c>
      <c r="F20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4" s="1">
        <f>IF(Dados[[#This Row],[Alimentador]]="13 barras",1,IF(Dados[[#This Row],[Alimentador]]="34 barras",2,))</f>
        <v>1</v>
      </c>
      <c r="H20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4" s="1" t="s">
        <v>6</v>
      </c>
      <c r="J204" s="1">
        <f>IF(Dados[[#This Row],[Alimentador]]="13 barras",4.16,IF(Dados[[#This Row],[Alimentador]]="34 barras",24.9,0))</f>
        <v>4.16</v>
      </c>
      <c r="K204" s="1">
        <f>IF(Dados[[#This Row],[Alimentador]]="13 barras",480,IF(Dados[[#This Row],[Alimentador]]="34 barras",4.16,0))</f>
        <v>480</v>
      </c>
    </row>
    <row r="205" spans="1:11" x14ac:dyDescent="0.3">
      <c r="A205" s="1">
        <f>'34_bus'!B20</f>
        <v>17</v>
      </c>
      <c r="B205" s="4">
        <f>Dados[[#This Row],[Horas]]/24</f>
        <v>0.70833333333333337</v>
      </c>
      <c r="C205" s="1">
        <f>'34_bus'!C20</f>
        <v>50.191768381603481</v>
      </c>
      <c r="D205" s="1">
        <f>'34_bus'!D20</f>
        <v>243.87840512407021</v>
      </c>
      <c r="E205" s="1" t="s">
        <v>8</v>
      </c>
      <c r="F20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5" s="1">
        <f>IF(Dados[[#This Row],[Alimentador]]="13 barras",1,IF(Dados[[#This Row],[Alimentador]]="34 barras",2,))</f>
        <v>2</v>
      </c>
      <c r="H20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5" s="1" t="s">
        <v>7</v>
      </c>
      <c r="J205" s="1">
        <f>IF(Dados[[#This Row],[Alimentador]]="13 barras",4.16,IF(Dados[[#This Row],[Alimentador]]="34 barras",24.9,0))</f>
        <v>24.9</v>
      </c>
      <c r="K205" s="1">
        <f>IF(Dados[[#This Row],[Alimentador]]="13 barras",480,IF(Dados[[#This Row],[Alimentador]]="34 barras",4.16,0))</f>
        <v>4.16</v>
      </c>
    </row>
    <row r="206" spans="1:11" x14ac:dyDescent="0.3">
      <c r="A206" s="1">
        <f>'13_bus'!B21</f>
        <v>18</v>
      </c>
      <c r="B206" s="4">
        <f>Dados[[#This Row],[Horas]]/24</f>
        <v>0.75</v>
      </c>
      <c r="C206" s="1">
        <f>'13_bus'!C21</f>
        <v>15.930312468298871</v>
      </c>
      <c r="D206" s="1">
        <f>'13_bus'!D21</f>
        <v>494.50650863147928</v>
      </c>
      <c r="E206" s="1" t="s">
        <v>8</v>
      </c>
      <c r="F20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6" s="1">
        <f>IF(Dados[[#This Row],[Alimentador]]="13 barras",1,IF(Dados[[#This Row],[Alimentador]]="34 barras",2,))</f>
        <v>1</v>
      </c>
      <c r="H20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6" s="1" t="s">
        <v>6</v>
      </c>
      <c r="J206" s="1">
        <f>IF(Dados[[#This Row],[Alimentador]]="13 barras",4.16,IF(Dados[[#This Row],[Alimentador]]="34 barras",24.9,0))</f>
        <v>4.16</v>
      </c>
      <c r="K206" s="1">
        <f>IF(Dados[[#This Row],[Alimentador]]="13 barras",480,IF(Dados[[#This Row],[Alimentador]]="34 barras",4.16,0))</f>
        <v>480</v>
      </c>
    </row>
    <row r="207" spans="1:11" x14ac:dyDescent="0.3">
      <c r="A207" s="1">
        <f>'34_bus'!B21</f>
        <v>18</v>
      </c>
      <c r="B207" s="4">
        <f>Dados[[#This Row],[Horas]]/24</f>
        <v>0.75</v>
      </c>
      <c r="C207" s="1">
        <f>'34_bus'!C21</f>
        <v>55.620704725471143</v>
      </c>
      <c r="D207" s="1">
        <f>'34_bus'!D21</f>
        <v>277.90298979749122</v>
      </c>
      <c r="E207" s="1" t="s">
        <v>8</v>
      </c>
      <c r="F20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7" s="1">
        <f>IF(Dados[[#This Row],[Alimentador]]="13 barras",1,IF(Dados[[#This Row],[Alimentador]]="34 barras",2,))</f>
        <v>2</v>
      </c>
      <c r="H20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7" s="1" t="s">
        <v>7</v>
      </c>
      <c r="J207" s="1">
        <f>IF(Dados[[#This Row],[Alimentador]]="13 barras",4.16,IF(Dados[[#This Row],[Alimentador]]="34 barras",24.9,0))</f>
        <v>24.9</v>
      </c>
      <c r="K207" s="1">
        <f>IF(Dados[[#This Row],[Alimentador]]="13 barras",480,IF(Dados[[#This Row],[Alimentador]]="34 barras",4.16,0))</f>
        <v>4.16</v>
      </c>
    </row>
    <row r="208" spans="1:11" x14ac:dyDescent="0.3">
      <c r="A208" s="1">
        <f>'13_bus'!B22</f>
        <v>19</v>
      </c>
      <c r="B208" s="4">
        <f>Dados[[#This Row],[Horas]]/24</f>
        <v>0.79166666666666663</v>
      </c>
      <c r="C208" s="1">
        <f>'13_bus'!C22</f>
        <v>58.739883090069803</v>
      </c>
      <c r="D208" s="1">
        <f>'13_bus'!D22</f>
        <v>935.93077069604328</v>
      </c>
      <c r="E208" s="1" t="s">
        <v>8</v>
      </c>
      <c r="F20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8" s="1">
        <f>IF(Dados[[#This Row],[Alimentador]]="13 barras",1,IF(Dados[[#This Row],[Alimentador]]="34 barras",2,))</f>
        <v>1</v>
      </c>
      <c r="H20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8" s="1" t="s">
        <v>6</v>
      </c>
      <c r="J208" s="1">
        <f>IF(Dados[[#This Row],[Alimentador]]="13 barras",4.16,IF(Dados[[#This Row],[Alimentador]]="34 barras",24.9,0))</f>
        <v>4.16</v>
      </c>
      <c r="K208" s="1">
        <f>IF(Dados[[#This Row],[Alimentador]]="13 barras",480,IF(Dados[[#This Row],[Alimentador]]="34 barras",4.16,0))</f>
        <v>480</v>
      </c>
    </row>
    <row r="209" spans="1:11" x14ac:dyDescent="0.3">
      <c r="A209" s="1">
        <f>'34_bus'!B22</f>
        <v>19</v>
      </c>
      <c r="B209" s="4">
        <f>Dados[[#This Row],[Horas]]/24</f>
        <v>0.79166666666666663</v>
      </c>
      <c r="C209" s="1">
        <f>'34_bus'!C22</f>
        <v>145.2048215941839</v>
      </c>
      <c r="D209" s="1">
        <f>'34_bus'!D22</f>
        <v>539.32919353876002</v>
      </c>
      <c r="E209" s="1" t="s">
        <v>8</v>
      </c>
      <c r="F20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09" s="1">
        <f>IF(Dados[[#This Row],[Alimentador]]="13 barras",1,IF(Dados[[#This Row],[Alimentador]]="34 barras",2,))</f>
        <v>2</v>
      </c>
      <c r="H20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09" s="1" t="s">
        <v>7</v>
      </c>
      <c r="J209" s="1">
        <f>IF(Dados[[#This Row],[Alimentador]]="13 barras",4.16,IF(Dados[[#This Row],[Alimentador]]="34 barras",24.9,0))</f>
        <v>24.9</v>
      </c>
      <c r="K209" s="1">
        <f>IF(Dados[[#This Row],[Alimentador]]="13 barras",480,IF(Dados[[#This Row],[Alimentador]]="34 barras",4.16,0))</f>
        <v>4.16</v>
      </c>
    </row>
    <row r="210" spans="1:11" x14ac:dyDescent="0.3">
      <c r="A210" s="1">
        <f>'13_bus'!B23</f>
        <v>20</v>
      </c>
      <c r="B210" s="4">
        <f>Dados[[#This Row],[Horas]]/24</f>
        <v>0.83333333333333337</v>
      </c>
      <c r="C210" s="1">
        <f>'13_bus'!C23</f>
        <v>87.508527483331846</v>
      </c>
      <c r="D210" s="1">
        <f>'13_bus'!D23</f>
        <v>1127.8944720578611</v>
      </c>
      <c r="E210" s="1" t="s">
        <v>8</v>
      </c>
      <c r="F21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0" s="1">
        <f>IF(Dados[[#This Row],[Alimentador]]="13 barras",1,IF(Dados[[#This Row],[Alimentador]]="34 barras",2,))</f>
        <v>1</v>
      </c>
      <c r="H21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0" s="1" t="s">
        <v>6</v>
      </c>
      <c r="J210" s="1">
        <f>IF(Dados[[#This Row],[Alimentador]]="13 barras",4.16,IF(Dados[[#This Row],[Alimentador]]="34 barras",24.9,0))</f>
        <v>4.16</v>
      </c>
      <c r="K210" s="1">
        <f>IF(Dados[[#This Row],[Alimentador]]="13 barras",480,IF(Dados[[#This Row],[Alimentador]]="34 barras",4.16,0))</f>
        <v>480</v>
      </c>
    </row>
    <row r="211" spans="1:11" x14ac:dyDescent="0.3">
      <c r="A211" s="1">
        <f>'34_bus'!B23</f>
        <v>20</v>
      </c>
      <c r="B211" s="4">
        <f>Dados[[#This Row],[Horas]]/24</f>
        <v>0.83333333333333337</v>
      </c>
      <c r="C211" s="1">
        <f>'34_bus'!C23</f>
        <v>215.59093320557469</v>
      </c>
      <c r="D211" s="1">
        <f>'34_bus'!D23</f>
        <v>673.40208374178496</v>
      </c>
      <c r="E211" s="1" t="s">
        <v>8</v>
      </c>
      <c r="F21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1" s="1">
        <f>IF(Dados[[#This Row],[Alimentador]]="13 barras",1,IF(Dados[[#This Row],[Alimentador]]="34 barras",2,))</f>
        <v>2</v>
      </c>
      <c r="H21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1" s="1" t="s">
        <v>7</v>
      </c>
      <c r="J211" s="1">
        <f>IF(Dados[[#This Row],[Alimentador]]="13 barras",4.16,IF(Dados[[#This Row],[Alimentador]]="34 barras",24.9,0))</f>
        <v>24.9</v>
      </c>
      <c r="K211" s="1">
        <f>IF(Dados[[#This Row],[Alimentador]]="13 barras",480,IF(Dados[[#This Row],[Alimentador]]="34 barras",4.16,0))</f>
        <v>4.16</v>
      </c>
    </row>
    <row r="212" spans="1:11" x14ac:dyDescent="0.3">
      <c r="A212" s="1">
        <f>'13_bus'!B24</f>
        <v>21</v>
      </c>
      <c r="B212" s="4">
        <f>Dados[[#This Row],[Horas]]/24</f>
        <v>0.875</v>
      </c>
      <c r="C212" s="1">
        <f>'13_bus'!C24</f>
        <v>110.9203608076016</v>
      </c>
      <c r="D212" s="1">
        <f>'13_bus'!D24</f>
        <v>1255.138788689015</v>
      </c>
      <c r="E212" s="1" t="s">
        <v>8</v>
      </c>
      <c r="F21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2" s="1">
        <f>IF(Dados[[#This Row],[Alimentador]]="13 barras",1,IF(Dados[[#This Row],[Alimentador]]="34 barras",2,))</f>
        <v>1</v>
      </c>
      <c r="H21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2" s="1" t="s">
        <v>6</v>
      </c>
      <c r="J212" s="1">
        <f>IF(Dados[[#This Row],[Alimentador]]="13 barras",4.16,IF(Dados[[#This Row],[Alimentador]]="34 barras",24.9,0))</f>
        <v>4.16</v>
      </c>
      <c r="K212" s="1">
        <f>IF(Dados[[#This Row],[Alimentador]]="13 barras",480,IF(Dados[[#This Row],[Alimentador]]="34 barras",4.16,0))</f>
        <v>480</v>
      </c>
    </row>
    <row r="213" spans="1:11" x14ac:dyDescent="0.3">
      <c r="A213" s="1">
        <f>'34_bus'!B24</f>
        <v>21</v>
      </c>
      <c r="B213" s="4">
        <f>Dados[[#This Row],[Horas]]/24</f>
        <v>0.875</v>
      </c>
      <c r="C213" s="1">
        <f>'34_bus'!C24</f>
        <v>272.70844824290612</v>
      </c>
      <c r="D213" s="1">
        <f>'34_bus'!D24</f>
        <v>762.12896083095177</v>
      </c>
      <c r="E213" s="1" t="s">
        <v>8</v>
      </c>
      <c r="F21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3" s="1">
        <f>IF(Dados[[#This Row],[Alimentador]]="13 barras",1,IF(Dados[[#This Row],[Alimentador]]="34 barras",2,))</f>
        <v>2</v>
      </c>
      <c r="H21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3" s="1" t="s">
        <v>7</v>
      </c>
      <c r="J213" s="1">
        <f>IF(Dados[[#This Row],[Alimentador]]="13 barras",4.16,IF(Dados[[#This Row],[Alimentador]]="34 barras",24.9,0))</f>
        <v>24.9</v>
      </c>
      <c r="K213" s="1">
        <f>IF(Dados[[#This Row],[Alimentador]]="13 barras",480,IF(Dados[[#This Row],[Alimentador]]="34 barras",4.16,0))</f>
        <v>4.16</v>
      </c>
    </row>
    <row r="214" spans="1:11" x14ac:dyDescent="0.3">
      <c r="A214" s="1">
        <f>'13_bus'!B25</f>
        <v>22</v>
      </c>
      <c r="B214" s="4">
        <f>Dados[[#This Row],[Horas]]/24</f>
        <v>0.91666666666666663</v>
      </c>
      <c r="C214" s="1">
        <f>'13_bus'!C25</f>
        <v>87.508527483331846</v>
      </c>
      <c r="D214" s="1">
        <f>'13_bus'!D25</f>
        <v>1127.8944720578611</v>
      </c>
      <c r="E214" s="1" t="s">
        <v>8</v>
      </c>
      <c r="F21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4" s="1">
        <f>IF(Dados[[#This Row],[Alimentador]]="13 barras",1,IF(Dados[[#This Row],[Alimentador]]="34 barras",2,))</f>
        <v>1</v>
      </c>
      <c r="H21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4" s="1" t="s">
        <v>6</v>
      </c>
      <c r="J214" s="1">
        <f>IF(Dados[[#This Row],[Alimentador]]="13 barras",4.16,IF(Dados[[#This Row],[Alimentador]]="34 barras",24.9,0))</f>
        <v>4.16</v>
      </c>
      <c r="K214" s="1">
        <f>IF(Dados[[#This Row],[Alimentador]]="13 barras",480,IF(Dados[[#This Row],[Alimentador]]="34 barras",4.16,0))</f>
        <v>480</v>
      </c>
    </row>
    <row r="215" spans="1:11" x14ac:dyDescent="0.3">
      <c r="A215" s="1">
        <f>'34_bus'!B25</f>
        <v>22</v>
      </c>
      <c r="B215" s="4">
        <f>Dados[[#This Row],[Horas]]/24</f>
        <v>0.91666666666666663</v>
      </c>
      <c r="C215" s="1">
        <f>'34_bus'!C25</f>
        <v>215.59093320557469</v>
      </c>
      <c r="D215" s="1">
        <f>'34_bus'!D25</f>
        <v>673.40208374178496</v>
      </c>
      <c r="E215" s="1" t="s">
        <v>8</v>
      </c>
      <c r="F21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5" s="1">
        <f>IF(Dados[[#This Row],[Alimentador]]="13 barras",1,IF(Dados[[#This Row],[Alimentador]]="34 barras",2,))</f>
        <v>2</v>
      </c>
      <c r="H21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5" s="1" t="s">
        <v>7</v>
      </c>
      <c r="J215" s="1">
        <f>IF(Dados[[#This Row],[Alimentador]]="13 barras",4.16,IF(Dados[[#This Row],[Alimentador]]="34 barras",24.9,0))</f>
        <v>24.9</v>
      </c>
      <c r="K215" s="1">
        <f>IF(Dados[[#This Row],[Alimentador]]="13 barras",480,IF(Dados[[#This Row],[Alimentador]]="34 barras",4.16,0))</f>
        <v>4.16</v>
      </c>
    </row>
    <row r="216" spans="1:11" x14ac:dyDescent="0.3">
      <c r="A216" s="1">
        <f>'13_bus'!B26</f>
        <v>23</v>
      </c>
      <c r="B216" s="4">
        <f>Dados[[#This Row],[Horas]]/24</f>
        <v>0.95833333333333337</v>
      </c>
      <c r="C216" s="1">
        <f>'13_bus'!C26</f>
        <v>50.422928824424638</v>
      </c>
      <c r="D216" s="1">
        <f>'13_bus'!D26</f>
        <v>872.92621156688324</v>
      </c>
      <c r="E216" s="1" t="s">
        <v>8</v>
      </c>
      <c r="F21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6" s="1">
        <f>IF(Dados[[#This Row],[Alimentador]]="13 barras",1,IF(Dados[[#This Row],[Alimentador]]="34 barras",2,))</f>
        <v>1</v>
      </c>
      <c r="H21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6" s="1" t="s">
        <v>6</v>
      </c>
      <c r="J216" s="1">
        <f>IF(Dados[[#This Row],[Alimentador]]="13 barras",4.16,IF(Dados[[#This Row],[Alimentador]]="34 barras",24.9,0))</f>
        <v>4.16</v>
      </c>
      <c r="K216" s="1">
        <f>IF(Dados[[#This Row],[Alimentador]]="13 barras",480,IF(Dados[[#This Row],[Alimentador]]="34 barras",4.16,0))</f>
        <v>480</v>
      </c>
    </row>
    <row r="217" spans="1:11" x14ac:dyDescent="0.3">
      <c r="A217" s="1">
        <f>'34_bus'!B26</f>
        <v>23</v>
      </c>
      <c r="B217" s="4">
        <f>Dados[[#This Row],[Horas]]/24</f>
        <v>0.95833333333333337</v>
      </c>
      <c r="C217" s="1">
        <f>'34_bus'!C26</f>
        <v>126.754469840616</v>
      </c>
      <c r="D217" s="1">
        <f>'34_bus'!D26</f>
        <v>501.71572048156122</v>
      </c>
      <c r="E217" s="1" t="s">
        <v>8</v>
      </c>
      <c r="F21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0</v>
      </c>
      <c r="G217" s="1">
        <f>IF(Dados[[#This Row],[Alimentador]]="13 barras",1,IF(Dados[[#This Row],[Alimentador]]="34 barras",2,))</f>
        <v>2</v>
      </c>
      <c r="H21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0</v>
      </c>
      <c r="I217" s="1" t="s">
        <v>7</v>
      </c>
      <c r="J217" s="1">
        <f>IF(Dados[[#This Row],[Alimentador]]="13 barras",4.16,IF(Dados[[#This Row],[Alimentador]]="34 barras",24.9,0))</f>
        <v>24.9</v>
      </c>
      <c r="K217" s="1">
        <f>IF(Dados[[#This Row],[Alimentador]]="13 barras",480,IF(Dados[[#This Row],[Alimentador]]="34 barras",4.16,0))</f>
        <v>4.16</v>
      </c>
    </row>
    <row r="218" spans="1:11" x14ac:dyDescent="0.3">
      <c r="A218" s="1">
        <f>'34_bus'!AD3</f>
        <v>0</v>
      </c>
      <c r="B218" s="4">
        <f>Dados[[#This Row],[Horas]]/24</f>
        <v>0</v>
      </c>
      <c r="C218" s="1">
        <f>'34_bus'!AE3</f>
        <v>55.620704725471143</v>
      </c>
      <c r="D218" s="1">
        <f>'34_bus'!AF3</f>
        <v>277.90298979749122</v>
      </c>
      <c r="E218" s="1" t="s">
        <v>62</v>
      </c>
      <c r="F21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18" s="1">
        <f>IF(Dados[[#This Row],[Alimentador]]="13 barras",1,IF(Dados[[#This Row],[Alimentador]]="34 barras",2,))</f>
        <v>2</v>
      </c>
      <c r="H21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18" s="1" t="s">
        <v>7</v>
      </c>
      <c r="J218" s="1">
        <f>IF(Dados[[#This Row],[Alimentador]]="13 barras",4.16,IF(Dados[[#This Row],[Alimentador]]="34 barras",24.9,0))</f>
        <v>24.9</v>
      </c>
      <c r="K218" s="1">
        <f>IF(Dados[[#This Row],[Alimentador]]="13 barras",480,IF(Dados[[#This Row],[Alimentador]]="34 barras",4.16,0))</f>
        <v>4.16</v>
      </c>
    </row>
    <row r="219" spans="1:11" x14ac:dyDescent="0.3">
      <c r="A219" s="1">
        <f>'34_bus'!AD4</f>
        <v>1</v>
      </c>
      <c r="B219" s="4">
        <f>Dados[[#This Row],[Horas]]/24</f>
        <v>4.1666666666666664E-2</v>
      </c>
      <c r="C219" s="1">
        <f>'34_bus'!AE4</f>
        <v>43.606711926003847</v>
      </c>
      <c r="D219" s="1">
        <f>'34_bus'!AF4</f>
        <v>175.69013121886721</v>
      </c>
      <c r="E219" s="1" t="s">
        <v>62</v>
      </c>
      <c r="F21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19" s="1">
        <f>IF(Dados[[#This Row],[Alimentador]]="13 barras",1,IF(Dados[[#This Row],[Alimentador]]="34 barras",2,))</f>
        <v>2</v>
      </c>
      <c r="H21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19" s="1" t="s">
        <v>7</v>
      </c>
      <c r="J219" s="1">
        <f>IF(Dados[[#This Row],[Alimentador]]="13 barras",4.16,IF(Dados[[#This Row],[Alimentador]]="34 barras",24.9,0))</f>
        <v>24.9</v>
      </c>
      <c r="K219" s="1">
        <f>IF(Dados[[#This Row],[Alimentador]]="13 barras",480,IF(Dados[[#This Row],[Alimentador]]="34 barras",4.16,0))</f>
        <v>4.16</v>
      </c>
    </row>
    <row r="220" spans="1:11" x14ac:dyDescent="0.3">
      <c r="A220" s="1">
        <f>'34_bus'!AD5</f>
        <v>2</v>
      </c>
      <c r="B220" s="4">
        <f>Dados[[#This Row],[Horas]]/24</f>
        <v>8.3333333333333329E-2</v>
      </c>
      <c r="C220" s="1">
        <f>'34_bus'!AE5</f>
        <v>44.306513932535701</v>
      </c>
      <c r="D220" s="1">
        <f>'34_bus'!AF5</f>
        <v>189.8631021245638</v>
      </c>
      <c r="E220" s="1" t="s">
        <v>62</v>
      </c>
      <c r="F22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0" s="1">
        <f>IF(Dados[[#This Row],[Alimentador]]="13 barras",1,IF(Dados[[#This Row],[Alimentador]]="34 barras",2,))</f>
        <v>2</v>
      </c>
      <c r="H22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0" s="1" t="s">
        <v>7</v>
      </c>
      <c r="J220" s="1">
        <f>IF(Dados[[#This Row],[Alimentador]]="13 barras",4.16,IF(Dados[[#This Row],[Alimentador]]="34 barras",24.9,0))</f>
        <v>24.9</v>
      </c>
      <c r="K220" s="1">
        <f>IF(Dados[[#This Row],[Alimentador]]="13 barras",480,IF(Dados[[#This Row],[Alimentador]]="34 barras",4.16,0))</f>
        <v>4.16</v>
      </c>
    </row>
    <row r="221" spans="1:11" x14ac:dyDescent="0.3">
      <c r="A221" s="1">
        <f>'34_bus'!AD6</f>
        <v>3</v>
      </c>
      <c r="B221" s="4">
        <f>Dados[[#This Row],[Horas]]/24</f>
        <v>0.125</v>
      </c>
      <c r="C221" s="1">
        <f>'34_bus'!AE6</f>
        <v>45.938011875192601</v>
      </c>
      <c r="D221" s="1">
        <f>'34_bus'!AF6</f>
        <v>208.74381943398629</v>
      </c>
      <c r="E221" s="1" t="s">
        <v>62</v>
      </c>
      <c r="F22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1" s="1">
        <f>IF(Dados[[#This Row],[Alimentador]]="13 barras",1,IF(Dados[[#This Row],[Alimentador]]="34 barras",2,))</f>
        <v>2</v>
      </c>
      <c r="H22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1" s="1" t="s">
        <v>7</v>
      </c>
      <c r="J221" s="1">
        <f>IF(Dados[[#This Row],[Alimentador]]="13 barras",4.16,IF(Dados[[#This Row],[Alimentador]]="34 barras",24.9,0))</f>
        <v>24.9</v>
      </c>
      <c r="K221" s="1">
        <f>IF(Dados[[#This Row],[Alimentador]]="13 barras",480,IF(Dados[[#This Row],[Alimentador]]="34 barras",4.16,0))</f>
        <v>4.16</v>
      </c>
    </row>
    <row r="222" spans="1:11" x14ac:dyDescent="0.3">
      <c r="A222" s="1">
        <f>'34_bus'!AD7</f>
        <v>4</v>
      </c>
      <c r="B222" s="4">
        <f>Dados[[#This Row],[Horas]]/24</f>
        <v>0.16666666666666666</v>
      </c>
      <c r="C222" s="1">
        <f>'34_bus'!AE7</f>
        <v>44.626591494942687</v>
      </c>
      <c r="D222" s="1">
        <f>'34_bus'!AF7</f>
        <v>196.21209672801649</v>
      </c>
      <c r="E222" s="1" t="s">
        <v>62</v>
      </c>
      <c r="F22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2" s="1">
        <f>IF(Dados[[#This Row],[Alimentador]]="13 barras",1,IF(Dados[[#This Row],[Alimentador]]="34 barras",2,))</f>
        <v>2</v>
      </c>
      <c r="H22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2" s="1" t="s">
        <v>7</v>
      </c>
      <c r="J222" s="1">
        <f>IF(Dados[[#This Row],[Alimentador]]="13 barras",4.16,IF(Dados[[#This Row],[Alimentador]]="34 barras",24.9,0))</f>
        <v>24.9</v>
      </c>
      <c r="K222" s="1">
        <f>IF(Dados[[#This Row],[Alimentador]]="13 barras",480,IF(Dados[[#This Row],[Alimentador]]="34 barras",4.16,0))</f>
        <v>4.16</v>
      </c>
    </row>
    <row r="223" spans="1:11" x14ac:dyDescent="0.3">
      <c r="A223" s="1">
        <f>'34_bus'!AD8</f>
        <v>5</v>
      </c>
      <c r="B223" s="4">
        <f>Dados[[#This Row],[Horas]]/24</f>
        <v>0.20833333333333334</v>
      </c>
      <c r="C223" s="1">
        <f>'34_bus'!AE8</f>
        <v>45.938011875192601</v>
      </c>
      <c r="D223" s="1">
        <f>'34_bus'!AF8</f>
        <v>208.74381943398629</v>
      </c>
      <c r="E223" s="1" t="s">
        <v>62</v>
      </c>
      <c r="F22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3" s="1">
        <f>IF(Dados[[#This Row],[Alimentador]]="13 barras",1,IF(Dados[[#This Row],[Alimentador]]="34 barras",2,))</f>
        <v>2</v>
      </c>
      <c r="H22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3" s="1" t="s">
        <v>7</v>
      </c>
      <c r="J223" s="1">
        <f>IF(Dados[[#This Row],[Alimentador]]="13 barras",4.16,IF(Dados[[#This Row],[Alimentador]]="34 barras",24.9,0))</f>
        <v>24.9</v>
      </c>
      <c r="K223" s="1">
        <f>IF(Dados[[#This Row],[Alimentador]]="13 barras",480,IF(Dados[[#This Row],[Alimentador]]="34 barras",4.16,0))</f>
        <v>4.16</v>
      </c>
    </row>
    <row r="224" spans="1:11" x14ac:dyDescent="0.3">
      <c r="A224" s="1">
        <f>'34_bus'!AD9</f>
        <v>6</v>
      </c>
      <c r="B224" s="4">
        <f>Dados[[#This Row],[Horas]]/24</f>
        <v>0.25</v>
      </c>
      <c r="C224" s="1">
        <f>'34_bus'!AE9</f>
        <v>52.560539329664358</v>
      </c>
      <c r="D224" s="1">
        <f>'34_bus'!AF9</f>
        <v>265.62956348151158</v>
      </c>
      <c r="E224" s="1" t="s">
        <v>62</v>
      </c>
      <c r="F22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4" s="1">
        <f>IF(Dados[[#This Row],[Alimentador]]="13 barras",1,IF(Dados[[#This Row],[Alimentador]]="34 barras",2,))</f>
        <v>2</v>
      </c>
      <c r="H22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4" s="1" t="s">
        <v>7</v>
      </c>
      <c r="J224" s="1">
        <f>IF(Dados[[#This Row],[Alimentador]]="13 barras",4.16,IF(Dados[[#This Row],[Alimentador]]="34 barras",24.9,0))</f>
        <v>24.9</v>
      </c>
      <c r="K224" s="1">
        <f>IF(Dados[[#This Row],[Alimentador]]="13 barras",480,IF(Dados[[#This Row],[Alimentador]]="34 barras",4.16,0))</f>
        <v>4.16</v>
      </c>
    </row>
    <row r="225" spans="1:11" x14ac:dyDescent="0.3">
      <c r="A225" s="1">
        <f>'34_bus'!AD10</f>
        <v>7</v>
      </c>
      <c r="B225" s="4">
        <f>Dados[[#This Row],[Horas]]/24</f>
        <v>0.29166666666666669</v>
      </c>
      <c r="C225" s="1">
        <f>'34_bus'!AE10</f>
        <v>62.769976428221099</v>
      </c>
      <c r="D225" s="1">
        <f>'34_bus'!AF10</f>
        <v>325.82714700909918</v>
      </c>
      <c r="E225" s="1" t="s">
        <v>62</v>
      </c>
      <c r="F22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5" s="1">
        <f>IF(Dados[[#This Row],[Alimentador]]="13 barras",1,IF(Dados[[#This Row],[Alimentador]]="34 barras",2,))</f>
        <v>2</v>
      </c>
      <c r="H22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5" s="1" t="s">
        <v>7</v>
      </c>
      <c r="J225" s="1">
        <f>IF(Dados[[#This Row],[Alimentador]]="13 barras",4.16,IF(Dados[[#This Row],[Alimentador]]="34 barras",24.9,0))</f>
        <v>24.9</v>
      </c>
      <c r="K225" s="1">
        <f>IF(Dados[[#This Row],[Alimentador]]="13 barras",480,IF(Dados[[#This Row],[Alimentador]]="34 barras",4.16,0))</f>
        <v>4.16</v>
      </c>
    </row>
    <row r="226" spans="1:11" x14ac:dyDescent="0.3">
      <c r="A226" s="1">
        <f>'34_bus'!AD11</f>
        <v>8</v>
      </c>
      <c r="B226" s="4">
        <f>Dados[[#This Row],[Horas]]/24</f>
        <v>0.33333333333333331</v>
      </c>
      <c r="C226" s="1">
        <f>'34_bus'!AE11</f>
        <v>56.064644292907822</v>
      </c>
      <c r="D226" s="1">
        <f>'34_bus'!AF11</f>
        <v>305.39833811015808</v>
      </c>
      <c r="E226" s="1" t="s">
        <v>62</v>
      </c>
      <c r="F22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6" s="1">
        <f>IF(Dados[[#This Row],[Alimentador]]="13 barras",1,IF(Dados[[#This Row],[Alimentador]]="34 barras",2,))</f>
        <v>2</v>
      </c>
      <c r="H22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6" s="1" t="s">
        <v>7</v>
      </c>
      <c r="J226" s="1">
        <f>IF(Dados[[#This Row],[Alimentador]]="13 barras",4.16,IF(Dados[[#This Row],[Alimentador]]="34 barras",24.9,0))</f>
        <v>24.9</v>
      </c>
      <c r="K226" s="1">
        <f>IF(Dados[[#This Row],[Alimentador]]="13 barras",480,IF(Dados[[#This Row],[Alimentador]]="34 barras",4.16,0))</f>
        <v>4.16</v>
      </c>
    </row>
    <row r="227" spans="1:11" x14ac:dyDescent="0.3">
      <c r="A227" s="1">
        <f>'34_bus'!AD12</f>
        <v>9</v>
      </c>
      <c r="B227" s="4">
        <f>Dados[[#This Row],[Horas]]/24</f>
        <v>0.375</v>
      </c>
      <c r="C227" s="1">
        <f>'34_bus'!AE12</f>
        <v>30.240810997907079</v>
      </c>
      <c r="D227" s="1">
        <f>'34_bus'!AF12</f>
        <v>162.1001544761435</v>
      </c>
      <c r="E227" s="1" t="s">
        <v>62</v>
      </c>
      <c r="F22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7" s="1">
        <f>IF(Dados[[#This Row],[Alimentador]]="13 barras",1,IF(Dados[[#This Row],[Alimentador]]="34 barras",2,))</f>
        <v>2</v>
      </c>
      <c r="H22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7" s="1" t="s">
        <v>7</v>
      </c>
      <c r="J227" s="1">
        <f>IF(Dados[[#This Row],[Alimentador]]="13 barras",4.16,IF(Dados[[#This Row],[Alimentador]]="34 barras",24.9,0))</f>
        <v>24.9</v>
      </c>
      <c r="K227" s="1">
        <f>IF(Dados[[#This Row],[Alimentador]]="13 barras",480,IF(Dados[[#This Row],[Alimentador]]="34 barras",4.16,0))</f>
        <v>4.16</v>
      </c>
    </row>
    <row r="228" spans="1:11" x14ac:dyDescent="0.3">
      <c r="A228" s="1">
        <f>'34_bus'!AD13</f>
        <v>10</v>
      </c>
      <c r="B228" s="4">
        <f>Dados[[#This Row],[Horas]]/24</f>
        <v>0.41666666666666669</v>
      </c>
      <c r="C228" s="1">
        <f>'34_bus'!AE13</f>
        <v>44.103854965473161</v>
      </c>
      <c r="D228" s="1">
        <f>'34_bus'!AF13</f>
        <v>-104.73252852696599</v>
      </c>
      <c r="E228" s="1" t="s">
        <v>62</v>
      </c>
      <c r="F22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8" s="1">
        <f>IF(Dados[[#This Row],[Alimentador]]="13 barras",1,IF(Dados[[#This Row],[Alimentador]]="34 barras",2,))</f>
        <v>2</v>
      </c>
      <c r="H22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8" s="1" t="s">
        <v>7</v>
      </c>
      <c r="J228" s="1">
        <f>IF(Dados[[#This Row],[Alimentador]]="13 barras",4.16,IF(Dados[[#This Row],[Alimentador]]="34 barras",24.9,0))</f>
        <v>24.9</v>
      </c>
      <c r="K228" s="1">
        <f>IF(Dados[[#This Row],[Alimentador]]="13 barras",480,IF(Dados[[#This Row],[Alimentador]]="34 barras",4.16,0))</f>
        <v>4.16</v>
      </c>
    </row>
    <row r="229" spans="1:11" x14ac:dyDescent="0.3">
      <c r="A229" s="1">
        <f>'34_bus'!AD14</f>
        <v>11</v>
      </c>
      <c r="B229" s="4">
        <f>Dados[[#This Row],[Horas]]/24</f>
        <v>0.45833333333333331</v>
      </c>
      <c r="C229" s="1">
        <f>'34_bus'!AE14</f>
        <v>70.747078383641949</v>
      </c>
      <c r="D229" s="1">
        <f>'34_bus'!AF14</f>
        <v>-200.79240140745799</v>
      </c>
      <c r="E229" s="1" t="s">
        <v>62</v>
      </c>
      <c r="F22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29" s="1">
        <f>IF(Dados[[#This Row],[Alimentador]]="13 barras",1,IF(Dados[[#This Row],[Alimentador]]="34 barras",2,))</f>
        <v>2</v>
      </c>
      <c r="H22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29" s="1" t="s">
        <v>7</v>
      </c>
      <c r="J229" s="1">
        <f>IF(Dados[[#This Row],[Alimentador]]="13 barras",4.16,IF(Dados[[#This Row],[Alimentador]]="34 barras",24.9,0))</f>
        <v>24.9</v>
      </c>
      <c r="K229" s="1">
        <f>IF(Dados[[#This Row],[Alimentador]]="13 barras",480,IF(Dados[[#This Row],[Alimentador]]="34 barras",4.16,0))</f>
        <v>4.16</v>
      </c>
    </row>
    <row r="230" spans="1:11" x14ac:dyDescent="0.3">
      <c r="A230" s="1">
        <f>'34_bus'!AD15</f>
        <v>12</v>
      </c>
      <c r="B230" s="4">
        <f>Dados[[#This Row],[Horas]]/24</f>
        <v>0.5</v>
      </c>
      <c r="C230" s="1">
        <f>'34_bus'!AE15</f>
        <v>93.898601420910424</v>
      </c>
      <c r="D230" s="1">
        <f>'34_bus'!AF15</f>
        <v>-255.76907347303239</v>
      </c>
      <c r="E230" s="1" t="s">
        <v>62</v>
      </c>
      <c r="F23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0" s="1">
        <f>IF(Dados[[#This Row],[Alimentador]]="13 barras",1,IF(Dados[[#This Row],[Alimentador]]="34 barras",2,))</f>
        <v>2</v>
      </c>
      <c r="H23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0" s="1" t="s">
        <v>7</v>
      </c>
      <c r="J230" s="1">
        <f>IF(Dados[[#This Row],[Alimentador]]="13 barras",4.16,IF(Dados[[#This Row],[Alimentador]]="34 barras",24.9,0))</f>
        <v>24.9</v>
      </c>
      <c r="K230" s="1">
        <f>IF(Dados[[#This Row],[Alimentador]]="13 barras",480,IF(Dados[[#This Row],[Alimentador]]="34 barras",4.16,0))</f>
        <v>4.16</v>
      </c>
    </row>
    <row r="231" spans="1:11" x14ac:dyDescent="0.3">
      <c r="A231" s="1">
        <f>'34_bus'!AD16</f>
        <v>13</v>
      </c>
      <c r="B231" s="4">
        <f>Dados[[#This Row],[Horas]]/24</f>
        <v>0.54166666666666663</v>
      </c>
      <c r="C231" s="1">
        <f>'34_bus'!AE16</f>
        <v>92.167370082288215</v>
      </c>
      <c r="D231" s="1">
        <f>'34_bus'!AF16</f>
        <v>-245.4111661114253</v>
      </c>
      <c r="E231" s="1" t="s">
        <v>62</v>
      </c>
      <c r="F23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1" s="1">
        <f>IF(Dados[[#This Row],[Alimentador]]="13 barras",1,IF(Dados[[#This Row],[Alimentador]]="34 barras",2,))</f>
        <v>2</v>
      </c>
      <c r="H23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1" s="1" t="s">
        <v>7</v>
      </c>
      <c r="J231" s="1">
        <f>IF(Dados[[#This Row],[Alimentador]]="13 barras",4.16,IF(Dados[[#This Row],[Alimentador]]="34 barras",24.9,0))</f>
        <v>24.9</v>
      </c>
      <c r="K231" s="1">
        <f>IF(Dados[[#This Row],[Alimentador]]="13 barras",480,IF(Dados[[#This Row],[Alimentador]]="34 barras",4.16,0))</f>
        <v>4.16</v>
      </c>
    </row>
    <row r="232" spans="1:11" x14ac:dyDescent="0.3">
      <c r="A232" s="1">
        <f>'34_bus'!AD17</f>
        <v>14</v>
      </c>
      <c r="B232" s="4">
        <f>Dados[[#This Row],[Horas]]/24</f>
        <v>0.58333333333333337</v>
      </c>
      <c r="C232" s="1">
        <f>'34_bus'!AE17</f>
        <v>90.881461523180562</v>
      </c>
      <c r="D232" s="1">
        <f>'34_bus'!AF17</f>
        <v>-249.56583889511759</v>
      </c>
      <c r="E232" s="1" t="s">
        <v>62</v>
      </c>
      <c r="F23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2" s="1">
        <f>IF(Dados[[#This Row],[Alimentador]]="13 barras",1,IF(Dados[[#This Row],[Alimentador]]="34 barras",2,))</f>
        <v>2</v>
      </c>
      <c r="H23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2" s="1" t="s">
        <v>7</v>
      </c>
      <c r="J232" s="1">
        <f>IF(Dados[[#This Row],[Alimentador]]="13 barras",4.16,IF(Dados[[#This Row],[Alimentador]]="34 barras",24.9,0))</f>
        <v>24.9</v>
      </c>
      <c r="K232" s="1">
        <f>IF(Dados[[#This Row],[Alimentador]]="13 barras",480,IF(Dados[[#This Row],[Alimentador]]="34 barras",4.16,0))</f>
        <v>4.16</v>
      </c>
    </row>
    <row r="233" spans="1:11" x14ac:dyDescent="0.3">
      <c r="A233" s="1">
        <f>'34_bus'!AD18</f>
        <v>15</v>
      </c>
      <c r="B233" s="4">
        <f>Dados[[#This Row],[Horas]]/24</f>
        <v>0.625</v>
      </c>
      <c r="C233" s="1">
        <f>'34_bus'!AE18</f>
        <v>73.852235917376035</v>
      </c>
      <c r="D233" s="1">
        <f>'34_bus'!AF18</f>
        <v>-210.33952721598021</v>
      </c>
      <c r="E233" s="1" t="s">
        <v>62</v>
      </c>
      <c r="F23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3" s="1">
        <f>IF(Dados[[#This Row],[Alimentador]]="13 barras",1,IF(Dados[[#This Row],[Alimentador]]="34 barras",2,))</f>
        <v>2</v>
      </c>
      <c r="H23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3" s="1" t="s">
        <v>7</v>
      </c>
      <c r="J233" s="1">
        <f>IF(Dados[[#This Row],[Alimentador]]="13 barras",4.16,IF(Dados[[#This Row],[Alimentador]]="34 barras",24.9,0))</f>
        <v>24.9</v>
      </c>
      <c r="K233" s="1">
        <f>IF(Dados[[#This Row],[Alimentador]]="13 barras",480,IF(Dados[[#This Row],[Alimentador]]="34 barras",4.16,0))</f>
        <v>4.16</v>
      </c>
    </row>
    <row r="234" spans="1:11" x14ac:dyDescent="0.3">
      <c r="A234" s="1">
        <f>'34_bus'!AD19</f>
        <v>16</v>
      </c>
      <c r="B234" s="4">
        <f>Dados[[#This Row],[Horas]]/24</f>
        <v>0.66666666666666663</v>
      </c>
      <c r="C234" s="1">
        <f>'34_bus'!AE19</f>
        <v>50.930898666463399</v>
      </c>
      <c r="D234" s="1">
        <f>'34_bus'!AF19</f>
        <v>-135.088621341595</v>
      </c>
      <c r="E234" s="1" t="s">
        <v>62</v>
      </c>
      <c r="F23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4" s="1">
        <f>IF(Dados[[#This Row],[Alimentador]]="13 barras",1,IF(Dados[[#This Row],[Alimentador]]="34 barras",2,))</f>
        <v>2</v>
      </c>
      <c r="H23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4" s="1" t="s">
        <v>7</v>
      </c>
      <c r="J234" s="1">
        <f>IF(Dados[[#This Row],[Alimentador]]="13 barras",4.16,IF(Dados[[#This Row],[Alimentador]]="34 barras",24.9,0))</f>
        <v>24.9</v>
      </c>
      <c r="K234" s="1">
        <f>IF(Dados[[#This Row],[Alimentador]]="13 barras",480,IF(Dados[[#This Row],[Alimentador]]="34 barras",4.16,0))</f>
        <v>4.16</v>
      </c>
    </row>
    <row r="235" spans="1:11" x14ac:dyDescent="0.3">
      <c r="A235" s="1">
        <f>'34_bus'!AD20</f>
        <v>17</v>
      </c>
      <c r="B235" s="4">
        <f>Dados[[#This Row],[Horas]]/24</f>
        <v>0.70833333333333337</v>
      </c>
      <c r="C235" s="1">
        <f>'34_bus'!AE20</f>
        <v>33.352838272396831</v>
      </c>
      <c r="D235" s="1">
        <f>'34_bus'!AF20</f>
        <v>-43.922515813719258</v>
      </c>
      <c r="E235" s="1" t="s">
        <v>62</v>
      </c>
      <c r="F23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5" s="1">
        <f>IF(Dados[[#This Row],[Alimentador]]="13 barras",1,IF(Dados[[#This Row],[Alimentador]]="34 barras",2,))</f>
        <v>2</v>
      </c>
      <c r="H23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5" s="1" t="s">
        <v>7</v>
      </c>
      <c r="J235" s="1">
        <f>IF(Dados[[#This Row],[Alimentador]]="13 barras",4.16,IF(Dados[[#This Row],[Alimentador]]="34 barras",24.9,0))</f>
        <v>24.9</v>
      </c>
      <c r="K235" s="1">
        <f>IF(Dados[[#This Row],[Alimentador]]="13 barras",480,IF(Dados[[#This Row],[Alimentador]]="34 barras",4.16,0))</f>
        <v>4.16</v>
      </c>
    </row>
    <row r="236" spans="1:11" x14ac:dyDescent="0.3">
      <c r="A236" s="1">
        <f>'34_bus'!AD21</f>
        <v>18</v>
      </c>
      <c r="B236" s="4">
        <f>Dados[[#This Row],[Horas]]/24</f>
        <v>0.75</v>
      </c>
      <c r="C236" s="1">
        <f>'34_bus'!AE21</f>
        <v>29.024749601162078</v>
      </c>
      <c r="D236" s="1">
        <f>'34_bus'!AF21</f>
        <v>129.85488107615581</v>
      </c>
      <c r="E236" s="1" t="s">
        <v>62</v>
      </c>
      <c r="F23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6" s="1">
        <f>IF(Dados[[#This Row],[Alimentador]]="13 barras",1,IF(Dados[[#This Row],[Alimentador]]="34 barras",2,))</f>
        <v>2</v>
      </c>
      <c r="H23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6" s="1" t="s">
        <v>7</v>
      </c>
      <c r="J236" s="1">
        <f>IF(Dados[[#This Row],[Alimentador]]="13 barras",4.16,IF(Dados[[#This Row],[Alimentador]]="34 barras",24.9,0))</f>
        <v>24.9</v>
      </c>
      <c r="K236" s="1">
        <f>IF(Dados[[#This Row],[Alimentador]]="13 barras",480,IF(Dados[[#This Row],[Alimentador]]="34 barras",4.16,0))</f>
        <v>4.16</v>
      </c>
    </row>
    <row r="237" spans="1:11" x14ac:dyDescent="0.3">
      <c r="A237" s="1">
        <f>'34_bus'!AD22</f>
        <v>19</v>
      </c>
      <c r="B237" s="4">
        <f>Dados[[#This Row],[Horas]]/24</f>
        <v>0.79166666666666663</v>
      </c>
      <c r="C237" s="1">
        <f>'34_bus'!AE22</f>
        <v>134.94701880378599</v>
      </c>
      <c r="D237" s="1">
        <f>'34_bus'!AF22</f>
        <v>519.91038186784999</v>
      </c>
      <c r="E237" s="1" t="s">
        <v>62</v>
      </c>
      <c r="F23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7" s="1">
        <f>IF(Dados[[#This Row],[Alimentador]]="13 barras",1,IF(Dados[[#This Row],[Alimentador]]="34 barras",2,))</f>
        <v>2</v>
      </c>
      <c r="H23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7" s="1" t="s">
        <v>7</v>
      </c>
      <c r="J237" s="1">
        <f>IF(Dados[[#This Row],[Alimentador]]="13 barras",4.16,IF(Dados[[#This Row],[Alimentador]]="34 barras",24.9,0))</f>
        <v>24.9</v>
      </c>
      <c r="K237" s="1">
        <f>IF(Dados[[#This Row],[Alimentador]]="13 barras",480,IF(Dados[[#This Row],[Alimentador]]="34 barras",4.16,0))</f>
        <v>4.16</v>
      </c>
    </row>
    <row r="238" spans="1:11" x14ac:dyDescent="0.3">
      <c r="A238" s="1">
        <f>'34_bus'!AD23</f>
        <v>20</v>
      </c>
      <c r="B238" s="4">
        <f>Dados[[#This Row],[Horas]]/24</f>
        <v>0.83333333333333337</v>
      </c>
      <c r="C238" s="1">
        <f>'34_bus'!AE23</f>
        <v>215.59093320557469</v>
      </c>
      <c r="D238" s="1">
        <f>'34_bus'!AF23</f>
        <v>673.40208374178496</v>
      </c>
      <c r="E238" s="1" t="s">
        <v>62</v>
      </c>
      <c r="F23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8" s="1">
        <f>IF(Dados[[#This Row],[Alimentador]]="13 barras",1,IF(Dados[[#This Row],[Alimentador]]="34 barras",2,))</f>
        <v>2</v>
      </c>
      <c r="H23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8" s="1" t="s">
        <v>7</v>
      </c>
      <c r="J238" s="1">
        <f>IF(Dados[[#This Row],[Alimentador]]="13 barras",4.16,IF(Dados[[#This Row],[Alimentador]]="34 barras",24.9,0))</f>
        <v>24.9</v>
      </c>
      <c r="K238" s="1">
        <f>IF(Dados[[#This Row],[Alimentador]]="13 barras",480,IF(Dados[[#This Row],[Alimentador]]="34 barras",4.16,0))</f>
        <v>4.16</v>
      </c>
    </row>
    <row r="239" spans="1:11" x14ac:dyDescent="0.3">
      <c r="A239" s="1">
        <f>'34_bus'!AD24</f>
        <v>21</v>
      </c>
      <c r="B239" s="4">
        <f>Dados[[#This Row],[Horas]]/24</f>
        <v>0.875</v>
      </c>
      <c r="C239" s="1">
        <f>'34_bus'!AE24</f>
        <v>272.70844824290612</v>
      </c>
      <c r="D239" s="1">
        <f>'34_bus'!AF24</f>
        <v>762.12896083095177</v>
      </c>
      <c r="E239" s="1" t="s">
        <v>62</v>
      </c>
      <c r="F23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39" s="1">
        <f>IF(Dados[[#This Row],[Alimentador]]="13 barras",1,IF(Dados[[#This Row],[Alimentador]]="34 barras",2,))</f>
        <v>2</v>
      </c>
      <c r="H23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39" s="1" t="s">
        <v>7</v>
      </c>
      <c r="J239" s="1">
        <f>IF(Dados[[#This Row],[Alimentador]]="13 barras",4.16,IF(Dados[[#This Row],[Alimentador]]="34 barras",24.9,0))</f>
        <v>24.9</v>
      </c>
      <c r="K239" s="1">
        <f>IF(Dados[[#This Row],[Alimentador]]="13 barras",480,IF(Dados[[#This Row],[Alimentador]]="34 barras",4.16,0))</f>
        <v>4.16</v>
      </c>
    </row>
    <row r="240" spans="1:11" x14ac:dyDescent="0.3">
      <c r="A240" s="1">
        <f>'34_bus'!AD25</f>
        <v>22</v>
      </c>
      <c r="B240" s="4">
        <f>Dados[[#This Row],[Horas]]/24</f>
        <v>0.91666666666666663</v>
      </c>
      <c r="C240" s="1">
        <f>'34_bus'!AE25</f>
        <v>215.59093320557469</v>
      </c>
      <c r="D240" s="1">
        <f>'34_bus'!AF25</f>
        <v>673.40208374178496</v>
      </c>
      <c r="E240" s="1" t="s">
        <v>62</v>
      </c>
      <c r="F24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40" s="1">
        <f>IF(Dados[[#This Row],[Alimentador]]="13 barras",1,IF(Dados[[#This Row],[Alimentador]]="34 barras",2,))</f>
        <v>2</v>
      </c>
      <c r="H24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40" s="1" t="s">
        <v>7</v>
      </c>
      <c r="J240" s="1">
        <f>IF(Dados[[#This Row],[Alimentador]]="13 barras",4.16,IF(Dados[[#This Row],[Alimentador]]="34 barras",24.9,0))</f>
        <v>24.9</v>
      </c>
      <c r="K240" s="1">
        <f>IF(Dados[[#This Row],[Alimentador]]="13 barras",480,IF(Dados[[#This Row],[Alimentador]]="34 barras",4.16,0))</f>
        <v>4.16</v>
      </c>
    </row>
    <row r="241" spans="1:11" x14ac:dyDescent="0.3">
      <c r="A241" s="1">
        <f>'34_bus'!AD26</f>
        <v>23</v>
      </c>
      <c r="B241" s="4">
        <f>Dados[[#This Row],[Horas]]/24</f>
        <v>0.95833333333333337</v>
      </c>
      <c r="C241" s="1">
        <f>'34_bus'!AE26</f>
        <v>126.754469840616</v>
      </c>
      <c r="D241" s="1">
        <f>'34_bus'!AF26</f>
        <v>501.71572048156122</v>
      </c>
      <c r="E241" s="1" t="s">
        <v>62</v>
      </c>
      <c r="F24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2200</v>
      </c>
      <c r="G241" s="1">
        <f>IF(Dados[[#This Row],[Alimentador]]="13 barras",1,IF(Dados[[#This Row],[Alimentador]]="34 barras",2,))</f>
        <v>2</v>
      </c>
      <c r="H24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4</v>
      </c>
      <c r="I241" s="1" t="s">
        <v>7</v>
      </c>
      <c r="J241" s="1">
        <f>IF(Dados[[#This Row],[Alimentador]]="13 barras",4.16,IF(Dados[[#This Row],[Alimentador]]="34 barras",24.9,0))</f>
        <v>24.9</v>
      </c>
      <c r="K241" s="1">
        <f>IF(Dados[[#This Row],[Alimentador]]="13 barras",480,IF(Dados[[#This Row],[Alimentador]]="34 barras",4.16,0))</f>
        <v>4.16</v>
      </c>
    </row>
    <row r="242" spans="1:11" x14ac:dyDescent="0.3">
      <c r="A242" s="1">
        <f>'13_bus'!AK3</f>
        <v>0</v>
      </c>
      <c r="B242" s="4">
        <f>Dados[[#This Row],[Horas]]/24</f>
        <v>0</v>
      </c>
      <c r="C242" s="1">
        <f>'13_bus'!AL3</f>
        <v>15.930312468298871</v>
      </c>
      <c r="D242" s="1">
        <f>'13_bus'!AM3</f>
        <v>494.50650863147928</v>
      </c>
      <c r="E242" s="1" t="s">
        <v>65</v>
      </c>
      <c r="F24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2" s="1">
        <f>IF(Dados[[#This Row],[Alimentador]]="13 barras",1,IF(Dados[[#This Row],[Alimentador]]="34 barras",2,))</f>
        <v>1</v>
      </c>
      <c r="H24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2" s="1" t="s">
        <v>6</v>
      </c>
      <c r="J242" s="1">
        <f>IF(Dados[[#This Row],[Alimentador]]="13 barras",4.16,IF(Dados[[#This Row],[Alimentador]]="34 barras",24.9,0))</f>
        <v>4.16</v>
      </c>
      <c r="K242" s="1">
        <f>IF(Dados[[#This Row],[Alimentador]]="13 barras",480,IF(Dados[[#This Row],[Alimentador]]="34 barras",4.16,0))</f>
        <v>480</v>
      </c>
    </row>
    <row r="243" spans="1:11" x14ac:dyDescent="0.3">
      <c r="A243" s="1">
        <f>'13_bus'!AK4</f>
        <v>1</v>
      </c>
      <c r="B243" s="4">
        <f>Dados[[#This Row],[Horas]]/24</f>
        <v>4.1666666666666664E-2</v>
      </c>
      <c r="C243" s="1">
        <f>'13_bus'!AL4</f>
        <v>7.3938347808727016</v>
      </c>
      <c r="D243" s="1">
        <f>'13_bus'!AM4</f>
        <v>308.44749183774758</v>
      </c>
      <c r="E243" s="1" t="s">
        <v>65</v>
      </c>
      <c r="F24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3" s="1">
        <f>IF(Dados[[#This Row],[Alimentador]]="13 barras",1,IF(Dados[[#This Row],[Alimentador]]="34 barras",2,))</f>
        <v>1</v>
      </c>
      <c r="H24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3" s="1" t="s">
        <v>6</v>
      </c>
      <c r="J243" s="1">
        <f>IF(Dados[[#This Row],[Alimentador]]="13 barras",4.16,IF(Dados[[#This Row],[Alimentador]]="34 barras",24.9,0))</f>
        <v>4.16</v>
      </c>
      <c r="K243" s="1">
        <f>IF(Dados[[#This Row],[Alimentador]]="13 barras",480,IF(Dados[[#This Row],[Alimentador]]="34 barras",4.16,0))</f>
        <v>480</v>
      </c>
    </row>
    <row r="244" spans="1:11" x14ac:dyDescent="0.3">
      <c r="A244" s="1">
        <f>'13_bus'!AK5</f>
        <v>2</v>
      </c>
      <c r="B244" s="4">
        <f>Dados[[#This Row],[Horas]]/24</f>
        <v>8.3333333333333329E-2</v>
      </c>
      <c r="C244" s="1">
        <f>'13_bus'!AL5</f>
        <v>8.2007521747525018</v>
      </c>
      <c r="D244" s="1">
        <f>'13_bus'!AM5</f>
        <v>332.67452575052579</v>
      </c>
      <c r="E244" s="1" t="s">
        <v>65</v>
      </c>
      <c r="F24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4" s="1">
        <f>IF(Dados[[#This Row],[Alimentador]]="13 barras",1,IF(Dados[[#This Row],[Alimentador]]="34 barras",2,))</f>
        <v>1</v>
      </c>
      <c r="H24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4" s="1" t="s">
        <v>6</v>
      </c>
      <c r="J244" s="1">
        <f>IF(Dados[[#This Row],[Alimentador]]="13 barras",4.16,IF(Dados[[#This Row],[Alimentador]]="34 barras",24.9,0))</f>
        <v>4.16</v>
      </c>
      <c r="K244" s="1">
        <f>IF(Dados[[#This Row],[Alimentador]]="13 barras",480,IF(Dados[[#This Row],[Alimentador]]="34 barras",4.16,0))</f>
        <v>480</v>
      </c>
    </row>
    <row r="245" spans="1:11" x14ac:dyDescent="0.3">
      <c r="A245" s="1">
        <f>'13_bus'!AK6</f>
        <v>3</v>
      </c>
      <c r="B245" s="4">
        <f>Dados[[#This Row],[Horas]]/24</f>
        <v>0.125</v>
      </c>
      <c r="C245" s="1">
        <f>'13_bus'!AL6</f>
        <v>9.6025393390318357</v>
      </c>
      <c r="D245" s="1">
        <f>'13_bus'!AM6</f>
        <v>369.72791898228388</v>
      </c>
      <c r="E245" s="1" t="s">
        <v>65</v>
      </c>
      <c r="F24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5" s="1">
        <f>IF(Dados[[#This Row],[Alimentador]]="13 barras",1,IF(Dados[[#This Row],[Alimentador]]="34 barras",2,))</f>
        <v>1</v>
      </c>
      <c r="H24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5" s="1" t="s">
        <v>6</v>
      </c>
      <c r="J245" s="1">
        <f>IF(Dados[[#This Row],[Alimentador]]="13 barras",4.16,IF(Dados[[#This Row],[Alimentador]]="34 barras",24.9,0))</f>
        <v>4.16</v>
      </c>
      <c r="K245" s="1">
        <f>IF(Dados[[#This Row],[Alimentador]]="13 barras",480,IF(Dados[[#This Row],[Alimentador]]="34 barras",4.16,0))</f>
        <v>480</v>
      </c>
    </row>
    <row r="246" spans="1:11" x14ac:dyDescent="0.3">
      <c r="A246" s="1">
        <f>'13_bus'!AK7</f>
        <v>4</v>
      </c>
      <c r="B246" s="4">
        <f>Dados[[#This Row],[Horas]]/24</f>
        <v>0.16666666666666666</v>
      </c>
      <c r="C246" s="1">
        <f>'13_bus'!AL7</f>
        <v>8.6412710038673648</v>
      </c>
      <c r="D246" s="1">
        <f>'13_bus'!AM7</f>
        <v>345.02195293490013</v>
      </c>
      <c r="E246" s="1" t="s">
        <v>65</v>
      </c>
      <c r="F24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6" s="1">
        <f>IF(Dados[[#This Row],[Alimentador]]="13 barras",1,IF(Dados[[#This Row],[Alimentador]]="34 barras",2,))</f>
        <v>1</v>
      </c>
      <c r="H24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6" s="1" t="s">
        <v>6</v>
      </c>
      <c r="J246" s="1">
        <f>IF(Dados[[#This Row],[Alimentador]]="13 barras",4.16,IF(Dados[[#This Row],[Alimentador]]="34 barras",24.9,0))</f>
        <v>4.16</v>
      </c>
      <c r="K246" s="1">
        <f>IF(Dados[[#This Row],[Alimentador]]="13 barras",480,IF(Dados[[#This Row],[Alimentador]]="34 barras",4.16,0))</f>
        <v>480</v>
      </c>
    </row>
    <row r="247" spans="1:11" x14ac:dyDescent="0.3">
      <c r="A247" s="1">
        <f>'13_bus'!AK8</f>
        <v>5</v>
      </c>
      <c r="B247" s="4">
        <f>Dados[[#This Row],[Horas]]/24</f>
        <v>0.20833333333333334</v>
      </c>
      <c r="C247" s="1">
        <f>'13_bus'!AL8</f>
        <v>9.6025393390318357</v>
      </c>
      <c r="D247" s="1">
        <f>'13_bus'!AM8</f>
        <v>369.72791898228388</v>
      </c>
      <c r="E247" s="1" t="s">
        <v>65</v>
      </c>
      <c r="F24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7" s="1">
        <f>IF(Dados[[#This Row],[Alimentador]]="13 barras",1,IF(Dados[[#This Row],[Alimentador]]="34 barras",2,))</f>
        <v>1</v>
      </c>
      <c r="H24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7" s="1" t="s">
        <v>6</v>
      </c>
      <c r="J247" s="1">
        <f>IF(Dados[[#This Row],[Alimentador]]="13 barras",4.16,IF(Dados[[#This Row],[Alimentador]]="34 barras",24.9,0))</f>
        <v>4.16</v>
      </c>
      <c r="K247" s="1">
        <f>IF(Dados[[#This Row],[Alimentador]]="13 barras",480,IF(Dados[[#This Row],[Alimentador]]="34 barras",4.16,0))</f>
        <v>480</v>
      </c>
    </row>
    <row r="248" spans="1:11" x14ac:dyDescent="0.3">
      <c r="A248" s="1">
        <f>'13_bus'!AK9</f>
        <v>6</v>
      </c>
      <c r="B248" s="4">
        <f>Dados[[#This Row],[Horas]]/24</f>
        <v>0.25</v>
      </c>
      <c r="C248" s="1">
        <f>'13_bus'!AL9</f>
        <v>14.43434450312021</v>
      </c>
      <c r="D248" s="1">
        <f>'13_bus'!AM9</f>
        <v>466.94192389210139</v>
      </c>
      <c r="E248" s="1" t="s">
        <v>65</v>
      </c>
      <c r="F24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8" s="1">
        <f>IF(Dados[[#This Row],[Alimentador]]="13 barras",1,IF(Dados[[#This Row],[Alimentador]]="34 barras",2,))</f>
        <v>1</v>
      </c>
      <c r="H24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8" s="1" t="s">
        <v>6</v>
      </c>
      <c r="J248" s="1">
        <f>IF(Dados[[#This Row],[Alimentador]]="13 barras",4.16,IF(Dados[[#This Row],[Alimentador]]="34 barras",24.9,0))</f>
        <v>4.16</v>
      </c>
      <c r="K248" s="1">
        <f>IF(Dados[[#This Row],[Alimentador]]="13 barras",480,IF(Dados[[#This Row],[Alimentador]]="34 barras",4.16,0))</f>
        <v>480</v>
      </c>
    </row>
    <row r="249" spans="1:11" x14ac:dyDescent="0.3">
      <c r="A249" s="1">
        <f>'13_bus'!AK10</f>
        <v>7</v>
      </c>
      <c r="B249" s="4">
        <f>Dados[[#This Row],[Horas]]/24</f>
        <v>0.29166666666666669</v>
      </c>
      <c r="C249" s="1">
        <f>'13_bus'!AL10</f>
        <v>21.727862168622192</v>
      </c>
      <c r="D249" s="1">
        <f>'13_bus'!AM10</f>
        <v>554.18594205716136</v>
      </c>
      <c r="E249" s="1" t="s">
        <v>65</v>
      </c>
      <c r="F24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49" s="1">
        <f>IF(Dados[[#This Row],[Alimentador]]="13 barras",1,IF(Dados[[#This Row],[Alimentador]]="34 barras",2,))</f>
        <v>1</v>
      </c>
      <c r="H24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49" s="1" t="s">
        <v>6</v>
      </c>
      <c r="J249" s="1">
        <f>IF(Dados[[#This Row],[Alimentador]]="13 barras",4.16,IF(Dados[[#This Row],[Alimentador]]="34 barras",24.9,0))</f>
        <v>4.16</v>
      </c>
      <c r="K249" s="1">
        <f>IF(Dados[[#This Row],[Alimentador]]="13 barras",480,IF(Dados[[#This Row],[Alimentador]]="34 barras",4.16,0))</f>
        <v>480</v>
      </c>
    </row>
    <row r="250" spans="1:11" x14ac:dyDescent="0.3">
      <c r="A250" s="1">
        <f>'13_bus'!AK11</f>
        <v>8</v>
      </c>
      <c r="B250" s="4">
        <f>Dados[[#This Row],[Horas]]/24</f>
        <v>0.33333333333333331</v>
      </c>
      <c r="C250" s="1">
        <f>'13_bus'!AL11</f>
        <v>20.53645241422867</v>
      </c>
      <c r="D250" s="1">
        <f>'13_bus'!AM11</f>
        <v>495.98185781270922</v>
      </c>
      <c r="E250" s="1" t="s">
        <v>65</v>
      </c>
      <c r="F25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0" s="1">
        <f>IF(Dados[[#This Row],[Alimentador]]="13 barras",1,IF(Dados[[#This Row],[Alimentador]]="34 barras",2,))</f>
        <v>1</v>
      </c>
      <c r="H25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0" s="1" t="s">
        <v>6</v>
      </c>
      <c r="J250" s="1">
        <f>IF(Dados[[#This Row],[Alimentador]]="13 barras",4.16,IF(Dados[[#This Row],[Alimentador]]="34 barras",24.9,0))</f>
        <v>4.16</v>
      </c>
      <c r="K250" s="1">
        <f>IF(Dados[[#This Row],[Alimentador]]="13 barras",480,IF(Dados[[#This Row],[Alimentador]]="34 barras",4.16,0))</f>
        <v>480</v>
      </c>
    </row>
    <row r="251" spans="1:11" x14ac:dyDescent="0.3">
      <c r="A251" s="1">
        <f>'13_bus'!AK12</f>
        <v>9</v>
      </c>
      <c r="B251" s="4">
        <f>Dados[[#This Row],[Horas]]/24</f>
        <v>0.375</v>
      </c>
      <c r="C251" s="1">
        <f>'13_bus'!AL12</f>
        <v>10.22845802745422</v>
      </c>
      <c r="D251" s="1">
        <f>'13_bus'!AM12</f>
        <v>203.26594888597589</v>
      </c>
      <c r="E251" s="1" t="s">
        <v>65</v>
      </c>
      <c r="F25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1" s="1">
        <f>IF(Dados[[#This Row],[Alimentador]]="13 barras",1,IF(Dados[[#This Row],[Alimentador]]="34 barras",2,))</f>
        <v>1</v>
      </c>
      <c r="H25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1" s="1" t="s">
        <v>6</v>
      </c>
      <c r="J251" s="1">
        <f>IF(Dados[[#This Row],[Alimentador]]="13 barras",4.16,IF(Dados[[#This Row],[Alimentador]]="34 barras",24.9,0))</f>
        <v>4.16</v>
      </c>
      <c r="K251" s="1">
        <f>IF(Dados[[#This Row],[Alimentador]]="13 barras",480,IF(Dados[[#This Row],[Alimentador]]="34 barras",4.16,0))</f>
        <v>480</v>
      </c>
    </row>
    <row r="252" spans="1:11" x14ac:dyDescent="0.3">
      <c r="A252" s="1">
        <f>'13_bus'!AK13</f>
        <v>10</v>
      </c>
      <c r="B252" s="4">
        <f>Dados[[#This Row],[Horas]]/24</f>
        <v>0.41666666666666669</v>
      </c>
      <c r="C252" s="1">
        <f>'13_bus'!AL13</f>
        <v>25.737657607221379</v>
      </c>
      <c r="D252" s="1">
        <f>'13_bus'!AM13</f>
        <v>-363.46536618153732</v>
      </c>
      <c r="E252" s="1" t="s">
        <v>65</v>
      </c>
      <c r="F25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2" s="1">
        <f>IF(Dados[[#This Row],[Alimentador]]="13 barras",1,IF(Dados[[#This Row],[Alimentador]]="34 barras",2,))</f>
        <v>1</v>
      </c>
      <c r="H25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2" s="1" t="s">
        <v>6</v>
      </c>
      <c r="J252" s="1">
        <f>IF(Dados[[#This Row],[Alimentador]]="13 barras",4.16,IF(Dados[[#This Row],[Alimentador]]="34 barras",24.9,0))</f>
        <v>4.16</v>
      </c>
      <c r="K252" s="1">
        <f>IF(Dados[[#This Row],[Alimentador]]="13 barras",480,IF(Dados[[#This Row],[Alimentador]]="34 barras",4.16,0))</f>
        <v>480</v>
      </c>
    </row>
    <row r="253" spans="1:11" x14ac:dyDescent="0.3">
      <c r="A253" s="1">
        <f>'13_bus'!AK14</f>
        <v>11</v>
      </c>
      <c r="B253" s="4">
        <f>Dados[[#This Row],[Horas]]/24</f>
        <v>0.45833333333333331</v>
      </c>
      <c r="C253" s="1">
        <f>'13_bus'!AL14</f>
        <v>56.744482174928088</v>
      </c>
      <c r="D253" s="1">
        <f>'13_bus'!AM14</f>
        <v>-606.53494117385947</v>
      </c>
      <c r="E253" s="1" t="s">
        <v>65</v>
      </c>
      <c r="F25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3" s="1">
        <f>IF(Dados[[#This Row],[Alimentador]]="13 barras",1,IF(Dados[[#This Row],[Alimentador]]="34 barras",2,))</f>
        <v>1</v>
      </c>
      <c r="H25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3" s="1" t="s">
        <v>6</v>
      </c>
      <c r="J253" s="1">
        <f>IF(Dados[[#This Row],[Alimentador]]="13 barras",4.16,IF(Dados[[#This Row],[Alimentador]]="34 barras",24.9,0))</f>
        <v>4.16</v>
      </c>
      <c r="K253" s="1">
        <f>IF(Dados[[#This Row],[Alimentador]]="13 barras",480,IF(Dados[[#This Row],[Alimentador]]="34 barras",4.16,0))</f>
        <v>480</v>
      </c>
    </row>
    <row r="254" spans="1:11" x14ac:dyDescent="0.3">
      <c r="A254" s="1">
        <f>'13_bus'!AK15</f>
        <v>12</v>
      </c>
      <c r="B254" s="4">
        <f>Dados[[#This Row],[Horas]]/24</f>
        <v>0.5</v>
      </c>
      <c r="C254" s="1">
        <f>'13_bus'!AL15</f>
        <v>84.622380899561904</v>
      </c>
      <c r="D254" s="1">
        <f>'13_bus'!AM15</f>
        <v>-754.50616559699154</v>
      </c>
      <c r="E254" s="1" t="s">
        <v>65</v>
      </c>
      <c r="F25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4" s="1">
        <f>IF(Dados[[#This Row],[Alimentador]]="13 barras",1,IF(Dados[[#This Row],[Alimentador]]="34 barras",2,))</f>
        <v>1</v>
      </c>
      <c r="H25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4" s="1" t="s">
        <v>6</v>
      </c>
      <c r="J254" s="1">
        <f>IF(Dados[[#This Row],[Alimentador]]="13 barras",4.16,IF(Dados[[#This Row],[Alimentador]]="34 barras",24.9,0))</f>
        <v>4.16</v>
      </c>
      <c r="K254" s="1">
        <f>IF(Dados[[#This Row],[Alimentador]]="13 barras",480,IF(Dados[[#This Row],[Alimentador]]="34 barras",4.16,0))</f>
        <v>480</v>
      </c>
    </row>
    <row r="255" spans="1:11" x14ac:dyDescent="0.3">
      <c r="A255" s="1">
        <f>'13_bus'!AK16</f>
        <v>13</v>
      </c>
      <c r="B255" s="4">
        <f>Dados[[#This Row],[Horas]]/24</f>
        <v>0.54166666666666663</v>
      </c>
      <c r="C255" s="1">
        <f>'13_bus'!AL16</f>
        <v>88.167962799404108</v>
      </c>
      <c r="D255" s="1">
        <f>'13_bus'!AM16</f>
        <v>-742.8473344745787</v>
      </c>
      <c r="E255" s="1" t="s">
        <v>65</v>
      </c>
      <c r="F25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5" s="1">
        <f>IF(Dados[[#This Row],[Alimentador]]="13 barras",1,IF(Dados[[#This Row],[Alimentador]]="34 barras",2,))</f>
        <v>1</v>
      </c>
      <c r="H25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5" s="1" t="s">
        <v>6</v>
      </c>
      <c r="J255" s="1">
        <f>IF(Dados[[#This Row],[Alimentador]]="13 barras",4.16,IF(Dados[[#This Row],[Alimentador]]="34 barras",24.9,0))</f>
        <v>4.16</v>
      </c>
      <c r="K255" s="1">
        <f>IF(Dados[[#This Row],[Alimentador]]="13 barras",480,IF(Dados[[#This Row],[Alimentador]]="34 barras",4.16,0))</f>
        <v>480</v>
      </c>
    </row>
    <row r="256" spans="1:11" x14ac:dyDescent="0.3">
      <c r="A256" s="1">
        <f>'13_bus'!AK17</f>
        <v>14</v>
      </c>
      <c r="B256" s="4">
        <f>Dados[[#This Row],[Horas]]/24</f>
        <v>0.58333333333333337</v>
      </c>
      <c r="C256" s="1">
        <f>'13_bus'!AL17</f>
        <v>81.499404275278806</v>
      </c>
      <c r="D256" s="1">
        <f>'13_bus'!AM17</f>
        <v>-736.99206696316571</v>
      </c>
      <c r="E256" s="1" t="s">
        <v>65</v>
      </c>
      <c r="F25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6" s="1">
        <f>IF(Dados[[#This Row],[Alimentador]]="13 barras",1,IF(Dados[[#This Row],[Alimentador]]="34 barras",2,))</f>
        <v>1</v>
      </c>
      <c r="H25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6" s="1" t="s">
        <v>6</v>
      </c>
      <c r="J256" s="1">
        <f>IF(Dados[[#This Row],[Alimentador]]="13 barras",4.16,IF(Dados[[#This Row],[Alimentador]]="34 barras",24.9,0))</f>
        <v>4.16</v>
      </c>
      <c r="K256" s="1">
        <f>IF(Dados[[#This Row],[Alimentador]]="13 barras",480,IF(Dados[[#This Row],[Alimentador]]="34 barras",4.16,0))</f>
        <v>480</v>
      </c>
    </row>
    <row r="257" spans="1:11" x14ac:dyDescent="0.3">
      <c r="A257" s="1">
        <f>'13_bus'!AK18</f>
        <v>15</v>
      </c>
      <c r="B257" s="4">
        <f>Dados[[#This Row],[Horas]]/24</f>
        <v>0.625</v>
      </c>
      <c r="C257" s="1">
        <f>'13_bus'!AL18</f>
        <v>59.694329039054267</v>
      </c>
      <c r="D257" s="1">
        <f>'13_bus'!AM18</f>
        <v>-627.50518273874115</v>
      </c>
      <c r="E257" s="1" t="s">
        <v>65</v>
      </c>
      <c r="F25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7" s="1">
        <f>IF(Dados[[#This Row],[Alimentador]]="13 barras",1,IF(Dados[[#This Row],[Alimentador]]="34 barras",2,))</f>
        <v>1</v>
      </c>
      <c r="H25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7" s="1" t="s">
        <v>6</v>
      </c>
      <c r="J257" s="1">
        <f>IF(Dados[[#This Row],[Alimentador]]="13 barras",4.16,IF(Dados[[#This Row],[Alimentador]]="34 barras",24.9,0))</f>
        <v>4.16</v>
      </c>
      <c r="K257" s="1">
        <f>IF(Dados[[#This Row],[Alimentador]]="13 barras",480,IF(Dados[[#This Row],[Alimentador]]="34 barras",4.16,0))</f>
        <v>480</v>
      </c>
    </row>
    <row r="258" spans="1:11" x14ac:dyDescent="0.3">
      <c r="A258" s="1">
        <f>'13_bus'!AK19</f>
        <v>16</v>
      </c>
      <c r="B258" s="4">
        <f>Dados[[#This Row],[Horas]]/24</f>
        <v>0.66666666666666663</v>
      </c>
      <c r="C258" s="1">
        <f>'13_bus'!AL19</f>
        <v>32.399547425904892</v>
      </c>
      <c r="D258" s="1">
        <f>'13_bus'!AM19</f>
        <v>-433.97093761984661</v>
      </c>
      <c r="E258" s="1" t="s">
        <v>65</v>
      </c>
      <c r="F25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8" s="1">
        <f>IF(Dados[[#This Row],[Alimentador]]="13 barras",1,IF(Dados[[#This Row],[Alimentador]]="34 barras",2,))</f>
        <v>1</v>
      </c>
      <c r="H25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8" s="1" t="s">
        <v>6</v>
      </c>
      <c r="J258" s="1">
        <f>IF(Dados[[#This Row],[Alimentador]]="13 barras",4.16,IF(Dados[[#This Row],[Alimentador]]="34 barras",24.9,0))</f>
        <v>4.16</v>
      </c>
      <c r="K258" s="1">
        <f>IF(Dados[[#This Row],[Alimentador]]="13 barras",480,IF(Dados[[#This Row],[Alimentador]]="34 barras",4.16,0))</f>
        <v>480</v>
      </c>
    </row>
    <row r="259" spans="1:11" x14ac:dyDescent="0.3">
      <c r="A259" s="1">
        <f>'13_bus'!AK20</f>
        <v>17</v>
      </c>
      <c r="B259" s="4">
        <f>Dados[[#This Row],[Horas]]/24</f>
        <v>0.70833333333333337</v>
      </c>
      <c r="C259" s="1">
        <f>'13_bus'!AL20</f>
        <v>17.885036846554961</v>
      </c>
      <c r="D259" s="1">
        <f>'13_bus'!AM20</f>
        <v>-231.06244026831621</v>
      </c>
      <c r="E259" s="1" t="s">
        <v>65</v>
      </c>
      <c r="F25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59" s="1">
        <f>IF(Dados[[#This Row],[Alimentador]]="13 barras",1,IF(Dados[[#This Row],[Alimentador]]="34 barras",2,))</f>
        <v>1</v>
      </c>
      <c r="H25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59" s="1" t="s">
        <v>6</v>
      </c>
      <c r="J259" s="1">
        <f>IF(Dados[[#This Row],[Alimentador]]="13 barras",4.16,IF(Dados[[#This Row],[Alimentador]]="34 barras",24.9,0))</f>
        <v>4.16</v>
      </c>
      <c r="K259" s="1">
        <f>IF(Dados[[#This Row],[Alimentador]]="13 barras",480,IF(Dados[[#This Row],[Alimentador]]="34 barras",4.16,0))</f>
        <v>480</v>
      </c>
    </row>
    <row r="260" spans="1:11" x14ac:dyDescent="0.3">
      <c r="A260" s="1">
        <f>'13_bus'!AK21</f>
        <v>18</v>
      </c>
      <c r="B260" s="4">
        <f>Dados[[#This Row],[Horas]]/24</f>
        <v>0.75</v>
      </c>
      <c r="C260" s="1">
        <f>'13_bus'!AL21</f>
        <v>6.6251077184665261</v>
      </c>
      <c r="D260" s="1">
        <f>'13_bus'!AM21</f>
        <v>161.52491773546561</v>
      </c>
      <c r="E260" s="1" t="s">
        <v>65</v>
      </c>
      <c r="F26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60" s="1">
        <f>IF(Dados[[#This Row],[Alimentador]]="13 barras",1,IF(Dados[[#This Row],[Alimentador]]="34 barras",2,))</f>
        <v>1</v>
      </c>
      <c r="H26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0" s="1" t="s">
        <v>6</v>
      </c>
      <c r="J260" s="1">
        <f>IF(Dados[[#This Row],[Alimentador]]="13 barras",4.16,IF(Dados[[#This Row],[Alimentador]]="34 barras",24.9,0))</f>
        <v>4.16</v>
      </c>
      <c r="K260" s="1">
        <f>IF(Dados[[#This Row],[Alimentador]]="13 barras",480,IF(Dados[[#This Row],[Alimentador]]="34 barras",4.16,0))</f>
        <v>480</v>
      </c>
    </row>
    <row r="261" spans="1:11" x14ac:dyDescent="0.3">
      <c r="A261" s="1">
        <f>'13_bus'!AK22</f>
        <v>19</v>
      </c>
      <c r="B261" s="4">
        <f>Dados[[#This Row],[Horas]]/24</f>
        <v>0.79166666666666663</v>
      </c>
      <c r="C261" s="1">
        <f>'13_bus'!AL22</f>
        <v>54.342724366971147</v>
      </c>
      <c r="D261" s="1">
        <f>'13_bus'!AM22</f>
        <v>893.67584432240153</v>
      </c>
      <c r="E261" s="1" t="s">
        <v>65</v>
      </c>
      <c r="F26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61" s="1">
        <f>IF(Dados[[#This Row],[Alimentador]]="13 barras",1,IF(Dados[[#This Row],[Alimentador]]="34 barras",2,))</f>
        <v>1</v>
      </c>
      <c r="H26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1" s="1" t="s">
        <v>6</v>
      </c>
      <c r="J261" s="1">
        <f>IF(Dados[[#This Row],[Alimentador]]="13 barras",4.16,IF(Dados[[#This Row],[Alimentador]]="34 barras",24.9,0))</f>
        <v>4.16</v>
      </c>
      <c r="K261" s="1">
        <f>IF(Dados[[#This Row],[Alimentador]]="13 barras",480,IF(Dados[[#This Row],[Alimentador]]="34 barras",4.16,0))</f>
        <v>480</v>
      </c>
    </row>
    <row r="262" spans="1:11" x14ac:dyDescent="0.3">
      <c r="A262" s="1">
        <f>'13_bus'!AK23</f>
        <v>20</v>
      </c>
      <c r="B262" s="4">
        <f>Dados[[#This Row],[Horas]]/24</f>
        <v>0.83333333333333337</v>
      </c>
      <c r="C262" s="1">
        <f>'13_bus'!AL23</f>
        <v>87.508527483331846</v>
      </c>
      <c r="D262" s="1">
        <f>'13_bus'!AM23</f>
        <v>1127.8944720578611</v>
      </c>
      <c r="E262" s="1" t="s">
        <v>65</v>
      </c>
      <c r="F26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62" s="1">
        <f>IF(Dados[[#This Row],[Alimentador]]="13 barras",1,IF(Dados[[#This Row],[Alimentador]]="34 barras",2,))</f>
        <v>1</v>
      </c>
      <c r="H26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2" s="1" t="s">
        <v>6</v>
      </c>
      <c r="J262" s="1">
        <f>IF(Dados[[#This Row],[Alimentador]]="13 barras",4.16,IF(Dados[[#This Row],[Alimentador]]="34 barras",24.9,0))</f>
        <v>4.16</v>
      </c>
      <c r="K262" s="1">
        <f>IF(Dados[[#This Row],[Alimentador]]="13 barras",480,IF(Dados[[#This Row],[Alimentador]]="34 barras",4.16,0))</f>
        <v>480</v>
      </c>
    </row>
    <row r="263" spans="1:11" x14ac:dyDescent="0.3">
      <c r="A263" s="1">
        <f>'13_bus'!AK24</f>
        <v>21</v>
      </c>
      <c r="B263" s="4">
        <f>Dados[[#This Row],[Horas]]/24</f>
        <v>0.875</v>
      </c>
      <c r="C263" s="1">
        <f>'13_bus'!AL24</f>
        <v>110.9203608076016</v>
      </c>
      <c r="D263" s="1">
        <f>'13_bus'!AM24</f>
        <v>1255.138788689015</v>
      </c>
      <c r="E263" s="1" t="s">
        <v>65</v>
      </c>
      <c r="F26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63" s="1">
        <f>IF(Dados[[#This Row],[Alimentador]]="13 barras",1,IF(Dados[[#This Row],[Alimentador]]="34 barras",2,))</f>
        <v>1</v>
      </c>
      <c r="H26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3" s="1" t="s">
        <v>6</v>
      </c>
      <c r="J263" s="1">
        <f>IF(Dados[[#This Row],[Alimentador]]="13 barras",4.16,IF(Dados[[#This Row],[Alimentador]]="34 barras",24.9,0))</f>
        <v>4.16</v>
      </c>
      <c r="K263" s="1">
        <f>IF(Dados[[#This Row],[Alimentador]]="13 barras",480,IF(Dados[[#This Row],[Alimentador]]="34 barras",4.16,0))</f>
        <v>480</v>
      </c>
    </row>
    <row r="264" spans="1:11" x14ac:dyDescent="0.3">
      <c r="A264" s="1">
        <f>'13_bus'!AK25</f>
        <v>22</v>
      </c>
      <c r="B264" s="4">
        <f>Dados[[#This Row],[Horas]]/24</f>
        <v>0.91666666666666663</v>
      </c>
      <c r="C264" s="1">
        <f>'13_bus'!AL25</f>
        <v>87.508527483331846</v>
      </c>
      <c r="D264" s="1">
        <f>'13_bus'!AM25</f>
        <v>1127.8944720578611</v>
      </c>
      <c r="E264" s="1" t="s">
        <v>65</v>
      </c>
      <c r="F26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64" s="1">
        <f>IF(Dados[[#This Row],[Alimentador]]="13 barras",1,IF(Dados[[#This Row],[Alimentador]]="34 barras",2,))</f>
        <v>1</v>
      </c>
      <c r="H26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4" s="1" t="s">
        <v>6</v>
      </c>
      <c r="J264" s="1">
        <f>IF(Dados[[#This Row],[Alimentador]]="13 barras",4.16,IF(Dados[[#This Row],[Alimentador]]="34 barras",24.9,0))</f>
        <v>4.16</v>
      </c>
      <c r="K264" s="1">
        <f>IF(Dados[[#This Row],[Alimentador]]="13 barras",480,IF(Dados[[#This Row],[Alimentador]]="34 barras",4.16,0))</f>
        <v>480</v>
      </c>
    </row>
    <row r="265" spans="1:11" x14ac:dyDescent="0.3">
      <c r="A265" s="1">
        <f>'13_bus'!AK26</f>
        <v>23</v>
      </c>
      <c r="B265" s="4">
        <f>Dados[[#This Row],[Horas]]/24</f>
        <v>0.95833333333333337</v>
      </c>
      <c r="C265" s="1">
        <f>'13_bus'!AL26</f>
        <v>50.422928824424638</v>
      </c>
      <c r="D265" s="1">
        <f>'13_bus'!AM26</f>
        <v>872.92621156688324</v>
      </c>
      <c r="E265" s="1" t="s">
        <v>65</v>
      </c>
      <c r="F26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5000</v>
      </c>
      <c r="G265" s="1">
        <f>IF(Dados[[#This Row],[Alimentador]]="13 barras",1,IF(Dados[[#This Row],[Alimentador]]="34 barras",2,))</f>
        <v>1</v>
      </c>
      <c r="H26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5" s="1" t="s">
        <v>6</v>
      </c>
      <c r="J265" s="1">
        <f>IF(Dados[[#This Row],[Alimentador]]="13 barras",4.16,IF(Dados[[#This Row],[Alimentador]]="34 barras",24.9,0))</f>
        <v>4.16</v>
      </c>
      <c r="K265" s="1">
        <f>IF(Dados[[#This Row],[Alimentador]]="13 barras",480,IF(Dados[[#This Row],[Alimentador]]="34 barras",4.16,0))</f>
        <v>480</v>
      </c>
    </row>
    <row r="266" spans="1:11" x14ac:dyDescent="0.3">
      <c r="A266" s="1">
        <f>'34_bus'!AK3</f>
        <v>0</v>
      </c>
      <c r="B266" s="4">
        <f>Dados[[#This Row],[Horas]]/24</f>
        <v>0</v>
      </c>
      <c r="C266" s="1">
        <f>'34_bus'!AL3</f>
        <v>55.620704725471143</v>
      </c>
      <c r="D266" s="1">
        <f>'34_bus'!AM3</f>
        <v>277.90298979749122</v>
      </c>
      <c r="E266" s="1" t="s">
        <v>65</v>
      </c>
      <c r="F26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66" s="1">
        <f>IF(Dados[[#This Row],[Alimentador]]="13 barras",1,IF(Dados[[#This Row],[Alimentador]]="34 barras",2,))</f>
        <v>2</v>
      </c>
      <c r="H26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6" s="1" t="s">
        <v>7</v>
      </c>
      <c r="J266" s="1">
        <f>IF(Dados[[#This Row],[Alimentador]]="13 barras",4.16,IF(Dados[[#This Row],[Alimentador]]="34 barras",24.9,0))</f>
        <v>24.9</v>
      </c>
      <c r="K266" s="1">
        <f>IF(Dados[[#This Row],[Alimentador]]="13 barras",480,IF(Dados[[#This Row],[Alimentador]]="34 barras",4.16,0))</f>
        <v>4.16</v>
      </c>
    </row>
    <row r="267" spans="1:11" x14ac:dyDescent="0.3">
      <c r="A267" s="1">
        <f>'34_bus'!AK4</f>
        <v>1</v>
      </c>
      <c r="B267" s="4">
        <f>Dados[[#This Row],[Horas]]/24</f>
        <v>4.1666666666666664E-2</v>
      </c>
      <c r="C267" s="1">
        <f>'34_bus'!AL4</f>
        <v>43.606711926003847</v>
      </c>
      <c r="D267" s="1">
        <f>'34_bus'!AM4</f>
        <v>175.69013121886721</v>
      </c>
      <c r="E267" s="1" t="s">
        <v>65</v>
      </c>
      <c r="F26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67" s="1">
        <f>IF(Dados[[#This Row],[Alimentador]]="13 barras",1,IF(Dados[[#This Row],[Alimentador]]="34 barras",2,))</f>
        <v>2</v>
      </c>
      <c r="H26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7" s="1" t="s">
        <v>7</v>
      </c>
      <c r="J267" s="1">
        <f>IF(Dados[[#This Row],[Alimentador]]="13 barras",4.16,IF(Dados[[#This Row],[Alimentador]]="34 barras",24.9,0))</f>
        <v>24.9</v>
      </c>
      <c r="K267" s="1">
        <f>IF(Dados[[#This Row],[Alimentador]]="13 barras",480,IF(Dados[[#This Row],[Alimentador]]="34 barras",4.16,0))</f>
        <v>4.16</v>
      </c>
    </row>
    <row r="268" spans="1:11" x14ac:dyDescent="0.3">
      <c r="A268" s="1">
        <f>'34_bus'!AK5</f>
        <v>2</v>
      </c>
      <c r="B268" s="4">
        <f>Dados[[#This Row],[Horas]]/24</f>
        <v>8.3333333333333329E-2</v>
      </c>
      <c r="C268" s="1">
        <f>'34_bus'!AL5</f>
        <v>44.306513932535701</v>
      </c>
      <c r="D268" s="1">
        <f>'34_bus'!AM5</f>
        <v>189.8631021245638</v>
      </c>
      <c r="E268" s="1" t="s">
        <v>65</v>
      </c>
      <c r="F26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68" s="1">
        <f>IF(Dados[[#This Row],[Alimentador]]="13 barras",1,IF(Dados[[#This Row],[Alimentador]]="34 barras",2,))</f>
        <v>2</v>
      </c>
      <c r="H26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8" s="1" t="s">
        <v>7</v>
      </c>
      <c r="J268" s="1">
        <f>IF(Dados[[#This Row],[Alimentador]]="13 barras",4.16,IF(Dados[[#This Row],[Alimentador]]="34 barras",24.9,0))</f>
        <v>24.9</v>
      </c>
      <c r="K268" s="1">
        <f>IF(Dados[[#This Row],[Alimentador]]="13 barras",480,IF(Dados[[#This Row],[Alimentador]]="34 barras",4.16,0))</f>
        <v>4.16</v>
      </c>
    </row>
    <row r="269" spans="1:11" x14ac:dyDescent="0.3">
      <c r="A269" s="1">
        <f>'34_bus'!AK6</f>
        <v>3</v>
      </c>
      <c r="B269" s="4">
        <f>Dados[[#This Row],[Horas]]/24</f>
        <v>0.125</v>
      </c>
      <c r="C269" s="1">
        <f>'34_bus'!AL6</f>
        <v>45.938011875192601</v>
      </c>
      <c r="D269" s="1">
        <f>'34_bus'!AM6</f>
        <v>208.74381943398629</v>
      </c>
      <c r="E269" s="1" t="s">
        <v>65</v>
      </c>
      <c r="F26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69" s="1">
        <f>IF(Dados[[#This Row],[Alimentador]]="13 barras",1,IF(Dados[[#This Row],[Alimentador]]="34 barras",2,))</f>
        <v>2</v>
      </c>
      <c r="H26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69" s="1" t="s">
        <v>7</v>
      </c>
      <c r="J269" s="1">
        <f>IF(Dados[[#This Row],[Alimentador]]="13 barras",4.16,IF(Dados[[#This Row],[Alimentador]]="34 barras",24.9,0))</f>
        <v>24.9</v>
      </c>
      <c r="K269" s="1">
        <f>IF(Dados[[#This Row],[Alimentador]]="13 barras",480,IF(Dados[[#This Row],[Alimentador]]="34 barras",4.16,0))</f>
        <v>4.16</v>
      </c>
    </row>
    <row r="270" spans="1:11" x14ac:dyDescent="0.3">
      <c r="A270" s="1">
        <f>'34_bus'!AK7</f>
        <v>4</v>
      </c>
      <c r="B270" s="4">
        <f>Dados[[#This Row],[Horas]]/24</f>
        <v>0.16666666666666666</v>
      </c>
      <c r="C270" s="1">
        <f>'34_bus'!AL7</f>
        <v>44.626591494942687</v>
      </c>
      <c r="D270" s="1">
        <f>'34_bus'!AM7</f>
        <v>196.21209672801649</v>
      </c>
      <c r="E270" s="1" t="s">
        <v>65</v>
      </c>
      <c r="F27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0" s="1">
        <f>IF(Dados[[#This Row],[Alimentador]]="13 barras",1,IF(Dados[[#This Row],[Alimentador]]="34 barras",2,))</f>
        <v>2</v>
      </c>
      <c r="H27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0" s="1" t="s">
        <v>7</v>
      </c>
      <c r="J270" s="1">
        <f>IF(Dados[[#This Row],[Alimentador]]="13 barras",4.16,IF(Dados[[#This Row],[Alimentador]]="34 barras",24.9,0))</f>
        <v>24.9</v>
      </c>
      <c r="K270" s="1">
        <f>IF(Dados[[#This Row],[Alimentador]]="13 barras",480,IF(Dados[[#This Row],[Alimentador]]="34 barras",4.16,0))</f>
        <v>4.16</v>
      </c>
    </row>
    <row r="271" spans="1:11" x14ac:dyDescent="0.3">
      <c r="A271" s="1">
        <f>'34_bus'!AK8</f>
        <v>5</v>
      </c>
      <c r="B271" s="4">
        <f>Dados[[#This Row],[Horas]]/24</f>
        <v>0.20833333333333334</v>
      </c>
      <c r="C271" s="1">
        <f>'34_bus'!AL8</f>
        <v>45.938011875192601</v>
      </c>
      <c r="D271" s="1">
        <f>'34_bus'!AM8</f>
        <v>208.74381943398629</v>
      </c>
      <c r="E271" s="1" t="s">
        <v>65</v>
      </c>
      <c r="F27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1" s="1">
        <f>IF(Dados[[#This Row],[Alimentador]]="13 barras",1,IF(Dados[[#This Row],[Alimentador]]="34 barras",2,))</f>
        <v>2</v>
      </c>
      <c r="H27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1" s="1" t="s">
        <v>7</v>
      </c>
      <c r="J271" s="1">
        <f>IF(Dados[[#This Row],[Alimentador]]="13 barras",4.16,IF(Dados[[#This Row],[Alimentador]]="34 barras",24.9,0))</f>
        <v>24.9</v>
      </c>
      <c r="K271" s="1">
        <f>IF(Dados[[#This Row],[Alimentador]]="13 barras",480,IF(Dados[[#This Row],[Alimentador]]="34 barras",4.16,0))</f>
        <v>4.16</v>
      </c>
    </row>
    <row r="272" spans="1:11" x14ac:dyDescent="0.3">
      <c r="A272" s="1">
        <f>'34_bus'!AK9</f>
        <v>6</v>
      </c>
      <c r="B272" s="4">
        <f>Dados[[#This Row],[Horas]]/24</f>
        <v>0.25</v>
      </c>
      <c r="C272" s="1">
        <f>'34_bus'!AL9</f>
        <v>50.367974197276787</v>
      </c>
      <c r="D272" s="1">
        <f>'34_bus'!AM9</f>
        <v>258.58099145738902</v>
      </c>
      <c r="E272" s="1" t="s">
        <v>65</v>
      </c>
      <c r="F27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2" s="1">
        <f>IF(Dados[[#This Row],[Alimentador]]="13 barras",1,IF(Dados[[#This Row],[Alimentador]]="34 barras",2,))</f>
        <v>2</v>
      </c>
      <c r="H27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2" s="1" t="s">
        <v>7</v>
      </c>
      <c r="J272" s="1">
        <f>IF(Dados[[#This Row],[Alimentador]]="13 barras",4.16,IF(Dados[[#This Row],[Alimentador]]="34 barras",24.9,0))</f>
        <v>24.9</v>
      </c>
      <c r="K272" s="1">
        <f>IF(Dados[[#This Row],[Alimentador]]="13 barras",480,IF(Dados[[#This Row],[Alimentador]]="34 barras",4.16,0))</f>
        <v>4.16</v>
      </c>
    </row>
    <row r="273" spans="1:11" x14ac:dyDescent="0.3">
      <c r="A273" s="1">
        <f>'34_bus'!AK10</f>
        <v>7</v>
      </c>
      <c r="B273" s="4">
        <f>Dados[[#This Row],[Horas]]/24</f>
        <v>0.29166666666666669</v>
      </c>
      <c r="C273" s="1">
        <f>'34_bus'!AL10</f>
        <v>52.400986456270623</v>
      </c>
      <c r="D273" s="1">
        <f>'34_bus'!AM10</f>
        <v>287.67835975786528</v>
      </c>
      <c r="E273" s="1" t="s">
        <v>65</v>
      </c>
      <c r="F27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3" s="1">
        <f>IF(Dados[[#This Row],[Alimentador]]="13 barras",1,IF(Dados[[#This Row],[Alimentador]]="34 barras",2,))</f>
        <v>2</v>
      </c>
      <c r="H27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3" s="1" t="s">
        <v>7</v>
      </c>
      <c r="J273" s="1">
        <f>IF(Dados[[#This Row],[Alimentador]]="13 barras",4.16,IF(Dados[[#This Row],[Alimentador]]="34 barras",24.9,0))</f>
        <v>24.9</v>
      </c>
      <c r="K273" s="1">
        <f>IF(Dados[[#This Row],[Alimentador]]="13 barras",480,IF(Dados[[#This Row],[Alimentador]]="34 barras",4.16,0))</f>
        <v>4.16</v>
      </c>
    </row>
    <row r="274" spans="1:11" x14ac:dyDescent="0.3">
      <c r="A274" s="1">
        <f>'34_bus'!AK11</f>
        <v>8</v>
      </c>
      <c r="B274" s="4">
        <f>Dados[[#This Row],[Horas]]/24</f>
        <v>0.33333333333333331</v>
      </c>
      <c r="C274" s="1">
        <f>'34_bus'!AL11</f>
        <v>40.443353366467207</v>
      </c>
      <c r="D274" s="1">
        <f>'34_bus'!AM11</f>
        <v>236.87054702268929</v>
      </c>
      <c r="E274" s="1" t="s">
        <v>65</v>
      </c>
      <c r="F27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4" s="1">
        <f>IF(Dados[[#This Row],[Alimentador]]="13 barras",1,IF(Dados[[#This Row],[Alimentador]]="34 barras",2,))</f>
        <v>2</v>
      </c>
      <c r="H27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4" s="1" t="s">
        <v>7</v>
      </c>
      <c r="J274" s="1">
        <f>IF(Dados[[#This Row],[Alimentador]]="13 barras",4.16,IF(Dados[[#This Row],[Alimentador]]="34 barras",24.9,0))</f>
        <v>24.9</v>
      </c>
      <c r="K274" s="1">
        <f>IF(Dados[[#This Row],[Alimentador]]="13 barras",480,IF(Dados[[#This Row],[Alimentador]]="34 barras",4.16,0))</f>
        <v>4.16</v>
      </c>
    </row>
    <row r="275" spans="1:11" x14ac:dyDescent="0.3">
      <c r="A275" s="1">
        <f>'34_bus'!AK12</f>
        <v>9</v>
      </c>
      <c r="B275" s="4">
        <f>Dados[[#This Row],[Horas]]/24</f>
        <v>0.375</v>
      </c>
      <c r="C275" s="1">
        <f>'34_bus'!AL12</f>
        <v>25.686700754100261</v>
      </c>
      <c r="D275" s="1">
        <f>'34_bus'!AM12</f>
        <v>50.326904002690263</v>
      </c>
      <c r="E275" s="1" t="s">
        <v>65</v>
      </c>
      <c r="F27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5" s="1">
        <f>IF(Dados[[#This Row],[Alimentador]]="13 barras",1,IF(Dados[[#This Row],[Alimentador]]="34 barras",2,))</f>
        <v>2</v>
      </c>
      <c r="H27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5" s="1" t="s">
        <v>7</v>
      </c>
      <c r="J275" s="1">
        <f>IF(Dados[[#This Row],[Alimentador]]="13 barras",4.16,IF(Dados[[#This Row],[Alimentador]]="34 barras",24.9,0))</f>
        <v>24.9</v>
      </c>
      <c r="K275" s="1">
        <f>IF(Dados[[#This Row],[Alimentador]]="13 barras",480,IF(Dados[[#This Row],[Alimentador]]="34 barras",4.16,0))</f>
        <v>4.16</v>
      </c>
    </row>
    <row r="276" spans="1:11" x14ac:dyDescent="0.3">
      <c r="A276" s="1">
        <f>'34_bus'!AK13</f>
        <v>10</v>
      </c>
      <c r="B276" s="4">
        <f>Dados[[#This Row],[Horas]]/24</f>
        <v>0.41666666666666669</v>
      </c>
      <c r="C276" s="1">
        <f>'34_bus'!AL13</f>
        <v>102.535317497704</v>
      </c>
      <c r="D276" s="1">
        <f>'34_bus'!AM13</f>
        <v>-282.3582256166286</v>
      </c>
      <c r="E276" s="1" t="s">
        <v>65</v>
      </c>
      <c r="F27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6" s="1">
        <f>IF(Dados[[#This Row],[Alimentador]]="13 barras",1,IF(Dados[[#This Row],[Alimentador]]="34 barras",2,))</f>
        <v>2</v>
      </c>
      <c r="H27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6" s="1" t="s">
        <v>7</v>
      </c>
      <c r="J276" s="1">
        <f>IF(Dados[[#This Row],[Alimentador]]="13 barras",4.16,IF(Dados[[#This Row],[Alimentador]]="34 barras",24.9,0))</f>
        <v>24.9</v>
      </c>
      <c r="K276" s="1">
        <f>IF(Dados[[#This Row],[Alimentador]]="13 barras",480,IF(Dados[[#This Row],[Alimentador]]="34 barras",4.16,0))</f>
        <v>4.16</v>
      </c>
    </row>
    <row r="277" spans="1:11" x14ac:dyDescent="0.3">
      <c r="A277" s="1">
        <f>'34_bus'!AK14</f>
        <v>11</v>
      </c>
      <c r="B277" s="4">
        <f>Dados[[#This Row],[Horas]]/24</f>
        <v>0.45833333333333331</v>
      </c>
      <c r="C277" s="1">
        <f>'34_bus'!AL14</f>
        <v>198.31654893572241</v>
      </c>
      <c r="D277" s="1">
        <f>'34_bus'!AM14</f>
        <v>-440.82311048665338</v>
      </c>
      <c r="E277" s="1" t="s">
        <v>65</v>
      </c>
      <c r="F27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7" s="1">
        <f>IF(Dados[[#This Row],[Alimentador]]="13 barras",1,IF(Dados[[#This Row],[Alimentador]]="34 barras",2,))</f>
        <v>2</v>
      </c>
      <c r="H27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7" s="1" t="s">
        <v>7</v>
      </c>
      <c r="J277" s="1">
        <f>IF(Dados[[#This Row],[Alimentador]]="13 barras",4.16,IF(Dados[[#This Row],[Alimentador]]="34 barras",24.9,0))</f>
        <v>24.9</v>
      </c>
      <c r="K277" s="1">
        <f>IF(Dados[[#This Row],[Alimentador]]="13 barras",480,IF(Dados[[#This Row],[Alimentador]]="34 barras",4.16,0))</f>
        <v>4.16</v>
      </c>
    </row>
    <row r="278" spans="1:11" x14ac:dyDescent="0.3">
      <c r="A278" s="1">
        <f>'34_bus'!AK15</f>
        <v>12</v>
      </c>
      <c r="B278" s="4">
        <f>Dados[[#This Row],[Horas]]/24</f>
        <v>0.5</v>
      </c>
      <c r="C278" s="1">
        <f>'34_bus'!AL15</f>
        <v>278.50722297564022</v>
      </c>
      <c r="D278" s="1">
        <f>'34_bus'!AM15</f>
        <v>-533.66822447355389</v>
      </c>
      <c r="E278" s="1" t="s">
        <v>65</v>
      </c>
      <c r="F27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8" s="1">
        <f>IF(Dados[[#This Row],[Alimentador]]="13 barras",1,IF(Dados[[#This Row],[Alimentador]]="34 barras",2,))</f>
        <v>2</v>
      </c>
      <c r="H27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8" s="1" t="s">
        <v>7</v>
      </c>
      <c r="J278" s="1">
        <f>IF(Dados[[#This Row],[Alimentador]]="13 barras",4.16,IF(Dados[[#This Row],[Alimentador]]="34 barras",24.9,0))</f>
        <v>24.9</v>
      </c>
      <c r="K278" s="1">
        <f>IF(Dados[[#This Row],[Alimentador]]="13 barras",480,IF(Dados[[#This Row],[Alimentador]]="34 barras",4.16,0))</f>
        <v>4.16</v>
      </c>
    </row>
    <row r="279" spans="1:11" x14ac:dyDescent="0.3">
      <c r="A279" s="1">
        <f>'34_bus'!AK16</f>
        <v>13</v>
      </c>
      <c r="B279" s="4">
        <f>Dados[[#This Row],[Horas]]/24</f>
        <v>0.54166666666666663</v>
      </c>
      <c r="C279" s="1">
        <f>'34_bus'!AL16</f>
        <v>284.95882353906131</v>
      </c>
      <c r="D279" s="1">
        <f>'34_bus'!AM16</f>
        <v>-535.01903245853737</v>
      </c>
      <c r="E279" s="1" t="s">
        <v>65</v>
      </c>
      <c r="F27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79" s="1">
        <f>IF(Dados[[#This Row],[Alimentador]]="13 barras",1,IF(Dados[[#This Row],[Alimentador]]="34 barras",2,))</f>
        <v>2</v>
      </c>
      <c r="H27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79" s="1" t="s">
        <v>7</v>
      </c>
      <c r="J279" s="1">
        <f>IF(Dados[[#This Row],[Alimentador]]="13 barras",4.16,IF(Dados[[#This Row],[Alimentador]]="34 barras",24.9,0))</f>
        <v>24.9</v>
      </c>
      <c r="K279" s="1">
        <f>IF(Dados[[#This Row],[Alimentador]]="13 barras",480,IF(Dados[[#This Row],[Alimentador]]="34 barras",4.16,0))</f>
        <v>4.16</v>
      </c>
    </row>
    <row r="280" spans="1:11" x14ac:dyDescent="0.3">
      <c r="A280" s="1">
        <f>'34_bus'!AK17</f>
        <v>14</v>
      </c>
      <c r="B280" s="4">
        <f>Dados[[#This Row],[Horas]]/24</f>
        <v>0.58333333333333337</v>
      </c>
      <c r="C280" s="1">
        <f>'34_bus'!AL17</f>
        <v>269.957233840382</v>
      </c>
      <c r="D280" s="1">
        <f>'34_bus'!AM17</f>
        <v>-524.83082447070592</v>
      </c>
      <c r="E280" s="1" t="s">
        <v>65</v>
      </c>
      <c r="F280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0" s="1">
        <f>IF(Dados[[#This Row],[Alimentador]]="13 barras",1,IF(Dados[[#This Row],[Alimentador]]="34 barras",2,))</f>
        <v>2</v>
      </c>
      <c r="H280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0" s="1" t="s">
        <v>7</v>
      </c>
      <c r="J280" s="1">
        <f>IF(Dados[[#This Row],[Alimentador]]="13 barras",4.16,IF(Dados[[#This Row],[Alimentador]]="34 barras",24.9,0))</f>
        <v>24.9</v>
      </c>
      <c r="K280" s="1">
        <f>IF(Dados[[#This Row],[Alimentador]]="13 barras",480,IF(Dados[[#This Row],[Alimentador]]="34 barras",4.16,0))</f>
        <v>4.16</v>
      </c>
    </row>
    <row r="281" spans="1:11" x14ac:dyDescent="0.3">
      <c r="A281" s="1">
        <f>'34_bus'!AK18</f>
        <v>15</v>
      </c>
      <c r="B281" s="4">
        <f>Dados[[#This Row],[Horas]]/24</f>
        <v>0.625</v>
      </c>
      <c r="C281" s="1">
        <f>'34_bus'!AL18</f>
        <v>207.31515260975081</v>
      </c>
      <c r="D281" s="1">
        <f>'34_bus'!AM18</f>
        <v>-454.29741443479662</v>
      </c>
      <c r="E281" s="1" t="s">
        <v>65</v>
      </c>
      <c r="F281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1" s="1">
        <f>IF(Dados[[#This Row],[Alimentador]]="13 barras",1,IF(Dados[[#This Row],[Alimentador]]="34 barras",2,))</f>
        <v>2</v>
      </c>
      <c r="H281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1" s="1" t="s">
        <v>7</v>
      </c>
      <c r="J281" s="1">
        <f>IF(Dados[[#This Row],[Alimentador]]="13 barras",4.16,IF(Dados[[#This Row],[Alimentador]]="34 barras",24.9,0))</f>
        <v>24.9</v>
      </c>
      <c r="K281" s="1">
        <f>IF(Dados[[#This Row],[Alimentador]]="13 barras",480,IF(Dados[[#This Row],[Alimentador]]="34 barras",4.16,0))</f>
        <v>4.16</v>
      </c>
    </row>
    <row r="282" spans="1:11" x14ac:dyDescent="0.3">
      <c r="A282" s="1">
        <f>'34_bus'!AK19</f>
        <v>16</v>
      </c>
      <c r="B282" s="4">
        <f>Dados[[#This Row],[Horas]]/24</f>
        <v>0.66666666666666663</v>
      </c>
      <c r="C282" s="1">
        <f>'34_bus'!AL19</f>
        <v>124.28916979381491</v>
      </c>
      <c r="D282" s="1">
        <f>'34_bus'!AM19</f>
        <v>-327.18367606973851</v>
      </c>
      <c r="E282" s="1" t="s">
        <v>65</v>
      </c>
      <c r="F282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2" s="1">
        <f>IF(Dados[[#This Row],[Alimentador]]="13 barras",1,IF(Dados[[#This Row],[Alimentador]]="34 barras",2,))</f>
        <v>2</v>
      </c>
      <c r="H282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2" s="1" t="s">
        <v>7</v>
      </c>
      <c r="J282" s="1">
        <f>IF(Dados[[#This Row],[Alimentador]]="13 barras",4.16,IF(Dados[[#This Row],[Alimentador]]="34 barras",24.9,0))</f>
        <v>24.9</v>
      </c>
      <c r="K282" s="1">
        <f>IF(Dados[[#This Row],[Alimentador]]="13 barras",480,IF(Dados[[#This Row],[Alimentador]]="34 barras",4.16,0))</f>
        <v>4.16</v>
      </c>
    </row>
    <row r="283" spans="1:11" x14ac:dyDescent="0.3">
      <c r="A283" s="1">
        <f>'34_bus'!AK20</f>
        <v>17</v>
      </c>
      <c r="B283" s="4">
        <f>Dados[[#This Row],[Horas]]/24</f>
        <v>0.70833333333333337</v>
      </c>
      <c r="C283" s="1">
        <f>'34_bus'!AL20</f>
        <v>73.537011559823583</v>
      </c>
      <c r="D283" s="1">
        <f>'34_bus'!AM20</f>
        <v>-209.5050533666508</v>
      </c>
      <c r="E283" s="1" t="s">
        <v>65</v>
      </c>
      <c r="F283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3" s="1">
        <f>IF(Dados[[#This Row],[Alimentador]]="13 barras",1,IF(Dados[[#This Row],[Alimentador]]="34 barras",2,))</f>
        <v>2</v>
      </c>
      <c r="H283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3" s="1" t="s">
        <v>7</v>
      </c>
      <c r="J283" s="1">
        <f>IF(Dados[[#This Row],[Alimentador]]="13 barras",4.16,IF(Dados[[#This Row],[Alimentador]]="34 barras",24.9,0))</f>
        <v>24.9</v>
      </c>
      <c r="K283" s="1">
        <f>IF(Dados[[#This Row],[Alimentador]]="13 barras",480,IF(Dados[[#This Row],[Alimentador]]="34 barras",4.16,0))</f>
        <v>4.16</v>
      </c>
    </row>
    <row r="284" spans="1:11" x14ac:dyDescent="0.3">
      <c r="A284" s="1">
        <f>'34_bus'!AK21</f>
        <v>18</v>
      </c>
      <c r="B284" s="4">
        <f>Dados[[#This Row],[Horas]]/24</f>
        <v>0.75</v>
      </c>
      <c r="C284" s="1">
        <f>'34_bus'!AL21</f>
        <v>26.20563400321571</v>
      </c>
      <c r="D284" s="1">
        <f>'34_bus'!AM21</f>
        <v>41.925542405131161</v>
      </c>
      <c r="E284" s="1" t="s">
        <v>65</v>
      </c>
      <c r="F284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4" s="1">
        <f>IF(Dados[[#This Row],[Alimentador]]="13 barras",1,IF(Dados[[#This Row],[Alimentador]]="34 barras",2,))</f>
        <v>2</v>
      </c>
      <c r="H284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4" s="1" t="s">
        <v>7</v>
      </c>
      <c r="J284" s="1">
        <f>IF(Dados[[#This Row],[Alimentador]]="13 barras",4.16,IF(Dados[[#This Row],[Alimentador]]="34 barras",24.9,0))</f>
        <v>24.9</v>
      </c>
      <c r="K284" s="1">
        <f>IF(Dados[[#This Row],[Alimentador]]="13 barras",480,IF(Dados[[#This Row],[Alimentador]]="34 barras",4.16,0))</f>
        <v>4.16</v>
      </c>
    </row>
    <row r="285" spans="1:11" x14ac:dyDescent="0.3">
      <c r="A285" s="1">
        <f>'34_bus'!AK22</f>
        <v>19</v>
      </c>
      <c r="B285" s="4">
        <f>Dados[[#This Row],[Horas]]/24</f>
        <v>0.79166666666666663</v>
      </c>
      <c r="C285" s="1">
        <f>'34_bus'!AL22</f>
        <v>127.9955352689519</v>
      </c>
      <c r="D285" s="1">
        <f>'34_bus'!AM22</f>
        <v>505.62289966391359</v>
      </c>
      <c r="E285" s="1" t="s">
        <v>65</v>
      </c>
      <c r="F285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5" s="1">
        <f>IF(Dados[[#This Row],[Alimentador]]="13 barras",1,IF(Dados[[#This Row],[Alimentador]]="34 barras",2,))</f>
        <v>2</v>
      </c>
      <c r="H285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5" s="1" t="s">
        <v>7</v>
      </c>
      <c r="J285" s="1">
        <f>IF(Dados[[#This Row],[Alimentador]]="13 barras",4.16,IF(Dados[[#This Row],[Alimentador]]="34 barras",24.9,0))</f>
        <v>24.9</v>
      </c>
      <c r="K285" s="1">
        <f>IF(Dados[[#This Row],[Alimentador]]="13 barras",480,IF(Dados[[#This Row],[Alimentador]]="34 barras",4.16,0))</f>
        <v>4.16</v>
      </c>
    </row>
    <row r="286" spans="1:11" x14ac:dyDescent="0.3">
      <c r="A286" s="1">
        <f>'34_bus'!AK23</f>
        <v>20</v>
      </c>
      <c r="B286" s="4">
        <f>Dados[[#This Row],[Horas]]/24</f>
        <v>0.83333333333333337</v>
      </c>
      <c r="C286" s="1">
        <f>'34_bus'!AL23</f>
        <v>215.59093320557469</v>
      </c>
      <c r="D286" s="1">
        <f>'34_bus'!AM23</f>
        <v>673.40208374178496</v>
      </c>
      <c r="E286" s="1" t="s">
        <v>65</v>
      </c>
      <c r="F286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6" s="1">
        <f>IF(Dados[[#This Row],[Alimentador]]="13 barras",1,IF(Dados[[#This Row],[Alimentador]]="34 barras",2,))</f>
        <v>2</v>
      </c>
      <c r="H286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6" s="1" t="s">
        <v>7</v>
      </c>
      <c r="J286" s="1">
        <f>IF(Dados[[#This Row],[Alimentador]]="13 barras",4.16,IF(Dados[[#This Row],[Alimentador]]="34 barras",24.9,0))</f>
        <v>24.9</v>
      </c>
      <c r="K286" s="1">
        <f>IF(Dados[[#This Row],[Alimentador]]="13 barras",480,IF(Dados[[#This Row],[Alimentador]]="34 barras",4.16,0))</f>
        <v>4.16</v>
      </c>
    </row>
    <row r="287" spans="1:11" x14ac:dyDescent="0.3">
      <c r="A287" s="1">
        <f>'34_bus'!AK24</f>
        <v>21</v>
      </c>
      <c r="B287" s="4">
        <f>Dados[[#This Row],[Horas]]/24</f>
        <v>0.875</v>
      </c>
      <c r="C287" s="1">
        <f>'34_bus'!AL24</f>
        <v>272.70844824290612</v>
      </c>
      <c r="D287" s="1">
        <f>'34_bus'!AM24</f>
        <v>762.12896083095177</v>
      </c>
      <c r="E287" s="1" t="s">
        <v>65</v>
      </c>
      <c r="F287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7" s="1">
        <f>IF(Dados[[#This Row],[Alimentador]]="13 barras",1,IF(Dados[[#This Row],[Alimentador]]="34 barras",2,))</f>
        <v>2</v>
      </c>
      <c r="H287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7" s="1" t="s">
        <v>7</v>
      </c>
      <c r="J287" s="1">
        <f>IF(Dados[[#This Row],[Alimentador]]="13 barras",4.16,IF(Dados[[#This Row],[Alimentador]]="34 barras",24.9,0))</f>
        <v>24.9</v>
      </c>
      <c r="K287" s="1">
        <f>IF(Dados[[#This Row],[Alimentador]]="13 barras",480,IF(Dados[[#This Row],[Alimentador]]="34 barras",4.16,0))</f>
        <v>4.16</v>
      </c>
    </row>
    <row r="288" spans="1:11" x14ac:dyDescent="0.3">
      <c r="A288" s="1">
        <f>'34_bus'!AK25</f>
        <v>22</v>
      </c>
      <c r="B288" s="4">
        <f>Dados[[#This Row],[Horas]]/24</f>
        <v>0.91666666666666663</v>
      </c>
      <c r="C288" s="1">
        <f>'34_bus'!AL25</f>
        <v>215.59093320557469</v>
      </c>
      <c r="D288" s="1">
        <f>'34_bus'!AM25</f>
        <v>673.40208374178496</v>
      </c>
      <c r="E288" s="1" t="s">
        <v>65</v>
      </c>
      <c r="F288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8" s="1">
        <f>IF(Dados[[#This Row],[Alimentador]]="13 barras",1,IF(Dados[[#This Row],[Alimentador]]="34 barras",2,))</f>
        <v>2</v>
      </c>
      <c r="H288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8" s="1" t="s">
        <v>7</v>
      </c>
      <c r="J288" s="1">
        <f>IF(Dados[[#This Row],[Alimentador]]="13 barras",4.16,IF(Dados[[#This Row],[Alimentador]]="34 barras",24.9,0))</f>
        <v>24.9</v>
      </c>
      <c r="K288" s="1">
        <f>IF(Dados[[#This Row],[Alimentador]]="13 barras",480,IF(Dados[[#This Row],[Alimentador]]="34 barras",4.16,0))</f>
        <v>4.16</v>
      </c>
    </row>
    <row r="289" spans="1:11" x14ac:dyDescent="0.3">
      <c r="A289" s="1">
        <f>'34_bus'!AK26</f>
        <v>23</v>
      </c>
      <c r="B289" s="4">
        <f>Dados[[#This Row],[Horas]]/24</f>
        <v>0.95833333333333337</v>
      </c>
      <c r="C289" s="1">
        <f>'34_bus'!AL26</f>
        <v>126.754469840616</v>
      </c>
      <c r="D289" s="1">
        <f>'34_bus'!AM26</f>
        <v>501.71572048156122</v>
      </c>
      <c r="E289" s="1" t="s">
        <v>65</v>
      </c>
      <c r="F289" s="1">
        <f>IF(Dados[[#This Row],[Cenário index]]=0,0,IF(Dados[[#This Row],[Cenário index]]=1,75,IF(Dados[[#This Row],[Cenário index]]=2,500,IF(Dados[[#This Row],[Cenário index]]=3, IF(Dados[[#This Row],[Alimentador index]]=1,2000,1200),IF(Dados[[#This Row],[Cenário index]]=4,IF(Dados[[#This Row],[Alimentador index]]=1,3000,2200),IF(Dados[[#This Row],[Cenário index]]=5,IF(Dados[[#This Row],[Alimentador index]]=1,5000,3500),))))))</f>
        <v>3500</v>
      </c>
      <c r="G289" s="1">
        <f>IF(Dados[[#This Row],[Alimentador]]="13 barras",1,IF(Dados[[#This Row],[Alimentador]]="34 barras",2,))</f>
        <v>2</v>
      </c>
      <c r="H289" s="1">
        <f>IF(Dados[[#This Row],[Cenário]]="Cenário base",0,IF(Dados[[#This Row],[Cenário]]="cenário 1",1,IF(Dados[[#This Row],[Cenário]]="Cenário 2",2,IF(Dados[[#This Row],[Cenário]]="Cenário 3",3,IF(Dados[[#This Row],[Cenário]]="Cenário 4",4,IF(Dados[[#This Row],[Cenário]]="Cenário 5",5,))))))</f>
        <v>5</v>
      </c>
      <c r="I289" s="1" t="s">
        <v>7</v>
      </c>
      <c r="J289" s="1">
        <f>IF(Dados[[#This Row],[Alimentador]]="13 barras",4.16,IF(Dados[[#This Row],[Alimentador]]="34 barras",24.9,0))</f>
        <v>24.9</v>
      </c>
      <c r="K289" s="1">
        <f>IF(Dados[[#This Row],[Alimentador]]="13 barras",480,IF(Dados[[#This Row],[Alimentador]]="34 barras",4.16,0))</f>
        <v>4.16</v>
      </c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BCB92-695F-4761-ACA9-5F5F1D7AAD56}">
  <sheetPr codeName="Planilha6"/>
  <dimension ref="A1:M20"/>
  <sheetViews>
    <sheetView showGridLines="0" workbookViewId="0">
      <selection activeCell="J7" sqref="J7:M12"/>
    </sheetView>
  </sheetViews>
  <sheetFormatPr defaultColWidth="9.109375" defaultRowHeight="18" x14ac:dyDescent="0.35"/>
  <cols>
    <col min="1" max="1" width="15.6640625" style="17" bestFit="1" customWidth="1"/>
    <col min="2" max="2" width="27.44140625" style="18" customWidth="1"/>
    <col min="3" max="3" width="26.44140625" style="18" bestFit="1" customWidth="1"/>
    <col min="4" max="4" width="29.33203125" style="18" bestFit="1" customWidth="1"/>
    <col min="5" max="5" width="25" style="18" bestFit="1" customWidth="1"/>
    <col min="6" max="6" width="28.44140625" style="18" bestFit="1" customWidth="1"/>
    <col min="7" max="7" width="14.88671875" style="18" bestFit="1" customWidth="1"/>
    <col min="8" max="8" width="23.5546875" style="18" bestFit="1" customWidth="1"/>
    <col min="9" max="9" width="9.109375" style="18"/>
    <col min="10" max="10" width="42.6640625" style="18" bestFit="1" customWidth="1"/>
    <col min="11" max="11" width="18.6640625" style="18" bestFit="1" customWidth="1"/>
    <col min="12" max="12" width="9.109375" style="18"/>
    <col min="13" max="13" width="36.6640625" style="18" bestFit="1" customWidth="1"/>
    <col min="14" max="16384" width="9.109375" style="18"/>
  </cols>
  <sheetData>
    <row r="1" spans="1:13" x14ac:dyDescent="0.35">
      <c r="A1" s="8"/>
      <c r="B1" s="8" t="s">
        <v>22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</row>
    <row r="2" spans="1:13" ht="15.75" customHeight="1" x14ac:dyDescent="0.35">
      <c r="A2" s="8" t="s">
        <v>6</v>
      </c>
      <c r="B2" s="9" t="s">
        <v>20</v>
      </c>
      <c r="C2" s="9" t="s">
        <v>27</v>
      </c>
      <c r="D2" s="9"/>
      <c r="E2" s="9"/>
      <c r="F2" s="9"/>
      <c r="G2" s="9"/>
      <c r="H2" s="9"/>
      <c r="I2" s="9"/>
      <c r="J2" s="9"/>
      <c r="K2" s="9"/>
      <c r="L2" s="9"/>
      <c r="M2" s="9"/>
    </row>
    <row r="3" spans="1:13" x14ac:dyDescent="0.35">
      <c r="A3" s="8" t="s">
        <v>7</v>
      </c>
      <c r="B3" s="9" t="s">
        <v>21</v>
      </c>
      <c r="C3" s="9" t="s">
        <v>27</v>
      </c>
      <c r="D3" s="9"/>
      <c r="E3" s="9"/>
      <c r="F3" s="9"/>
      <c r="G3" s="9"/>
      <c r="H3" s="9"/>
      <c r="I3" s="9"/>
      <c r="J3" s="9"/>
      <c r="K3" s="9"/>
      <c r="L3" s="9"/>
      <c r="M3" s="9"/>
    </row>
    <row r="4" spans="1:13" x14ac:dyDescent="0.35">
      <c r="A4" s="8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</row>
    <row r="5" spans="1:13" x14ac:dyDescent="0.35">
      <c r="A5" s="8"/>
      <c r="B5" s="8" t="s">
        <v>28</v>
      </c>
      <c r="C5" s="9" t="str">
        <f>IF(GETPIVOTDATA("Média de Alimentador index",dynamics!$J$4)=1,textos!$B$2,IF(GETPIVOTDATA("Média de Alimentador index",dynamics!$J$4)=2,textos!$B$3,))</f>
        <v>Alimentador desenvolvido pela IEEE, desequilibrado, com cargas em ramais mono, bi e trifásico. A rede primária é alimentada por uma linha de 115 kV, através de um transformador de 5 MVA. A rede primária opera com 4,16 kV de tensão de linha e a rede secundária (barra 634) opera com uma tensão de linha de 480 V.</v>
      </c>
      <c r="D5" s="9" t="s">
        <v>27</v>
      </c>
      <c r="E5" s="9"/>
      <c r="F5" s="9"/>
      <c r="G5" s="9"/>
      <c r="H5" s="9"/>
      <c r="I5" s="9"/>
      <c r="J5" s="9"/>
      <c r="K5" s="9"/>
      <c r="L5" s="9"/>
      <c r="M5" s="9"/>
    </row>
    <row r="6" spans="1:13" x14ac:dyDescent="0.35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9"/>
      <c r="M6" s="9"/>
    </row>
    <row r="7" spans="1:13" ht="30" x14ac:dyDescent="0.5">
      <c r="A7" s="8"/>
      <c r="B7" s="8" t="s">
        <v>30</v>
      </c>
      <c r="C7" s="10">
        <f>GETPIVOTDATA("Média de Potência FV (kW)",dynamics!$J$4)</f>
        <v>2000</v>
      </c>
      <c r="D7" s="10" t="str">
        <f>IF(C7&lt;1000,C7&amp;" "&amp;"kW",C7/1000&amp;" "&amp;"MW")</f>
        <v>2 MW</v>
      </c>
      <c r="E7" s="9"/>
      <c r="F7" s="8" t="s">
        <v>36</v>
      </c>
      <c r="G7" s="10">
        <f>GETPIVOTDATA("Média de Rede primária",dynamics!$J$4)</f>
        <v>4.1599999999999975</v>
      </c>
      <c r="H7" s="10" t="str">
        <f>IF(G7&lt;100,G7&amp;" "&amp;"kV",G7&amp;" "&amp;"V")</f>
        <v>4,16 kV</v>
      </c>
      <c r="I7" s="9"/>
      <c r="J7" s="8"/>
      <c r="K7" s="12"/>
      <c r="L7" s="9"/>
      <c r="M7" s="9"/>
    </row>
    <row r="8" spans="1:13" ht="33" x14ac:dyDescent="0.6">
      <c r="A8" s="8"/>
      <c r="B8" s="8"/>
      <c r="C8" s="10"/>
      <c r="D8" s="10"/>
      <c r="E8" s="9"/>
      <c r="F8" s="8" t="s">
        <v>37</v>
      </c>
      <c r="G8" s="10">
        <f>GETPIVOTDATA("Média de Rede Secundária",dynamics!$J$4)</f>
        <v>480</v>
      </c>
      <c r="H8" s="10" t="str">
        <f>IF(G8&lt;100,G8&amp;" "&amp;"kV",G8&amp;" "&amp;"V")</f>
        <v>480 V</v>
      </c>
      <c r="I8" s="9"/>
      <c r="J8" s="8"/>
      <c r="K8" s="12"/>
      <c r="L8" s="9"/>
      <c r="M8" s="13"/>
    </row>
    <row r="9" spans="1:13" ht="30" x14ac:dyDescent="0.5">
      <c r="A9" s="8"/>
      <c r="B9" s="9"/>
      <c r="C9" s="9"/>
      <c r="D9" s="9"/>
      <c r="E9" s="9"/>
      <c r="F9" s="9"/>
      <c r="G9" s="9"/>
      <c r="H9" s="9"/>
      <c r="I9" s="9"/>
      <c r="J9" s="8"/>
      <c r="K9" s="12"/>
      <c r="L9" s="9"/>
      <c r="M9" s="9"/>
    </row>
    <row r="10" spans="1:13" ht="30" x14ac:dyDescent="0.5">
      <c r="A10" s="8"/>
      <c r="B10" s="8"/>
      <c r="C10" s="9"/>
      <c r="D10" s="9"/>
      <c r="E10" s="9"/>
      <c r="F10" s="8"/>
      <c r="G10" s="16"/>
      <c r="H10" s="10"/>
      <c r="I10" s="9"/>
      <c r="J10" s="8"/>
      <c r="K10" s="12"/>
      <c r="L10" s="9"/>
      <c r="M10" s="9"/>
    </row>
    <row r="11" spans="1:13" ht="30" x14ac:dyDescent="0.5">
      <c r="A11" s="8"/>
      <c r="B11" s="9"/>
      <c r="C11" s="9"/>
      <c r="D11" s="9"/>
      <c r="E11" s="9"/>
      <c r="F11" s="9"/>
      <c r="G11" s="9"/>
      <c r="H11" s="9"/>
      <c r="I11" s="9"/>
      <c r="J11" s="8"/>
      <c r="K11" s="12"/>
      <c r="L11" s="9"/>
      <c r="M11" s="9"/>
    </row>
    <row r="12" spans="1:13" ht="33" x14ac:dyDescent="0.6">
      <c r="A12" s="8"/>
      <c r="B12" s="14" t="str">
        <f>"IEEE "&amp;dynamics!K1</f>
        <v>IEEE 13 barras</v>
      </c>
      <c r="C12" s="9"/>
      <c r="D12" s="14" t="str">
        <f>dynamics!K2</f>
        <v>Cenário 3</v>
      </c>
      <c r="E12" s="24" cm="1">
        <f t="array" ref="E12">INDEX(G14:G15,GETPIVOTDATA("Média de Alimentador index",dynamics!$J$4))</f>
        <v>680</v>
      </c>
      <c r="F12" s="9"/>
      <c r="G12" s="9"/>
      <c r="H12" s="9"/>
      <c r="I12" s="9"/>
      <c r="J12" s="8"/>
      <c r="K12" s="12"/>
      <c r="L12" s="9"/>
      <c r="M12" s="9"/>
    </row>
    <row r="13" spans="1:13" ht="30" x14ac:dyDescent="0.5">
      <c r="A13" s="8"/>
      <c r="B13" s="26" t="s">
        <v>46</v>
      </c>
      <c r="C13" s="26"/>
      <c r="D13" s="9"/>
      <c r="E13" s="9"/>
      <c r="F13" s="9"/>
      <c r="G13" s="9" t="s">
        <v>66</v>
      </c>
      <c r="H13" s="9"/>
      <c r="I13" s="9"/>
      <c r="J13" s="9"/>
      <c r="K13" s="12"/>
      <c r="L13" s="9"/>
      <c r="M13" s="9"/>
    </row>
    <row r="14" spans="1:13" ht="30" x14ac:dyDescent="0.5">
      <c r="A14" s="8"/>
      <c r="B14" s="8" t="s">
        <v>3</v>
      </c>
      <c r="C14" s="12">
        <f>(GETPIVOTDATA("Perdas (kW)",dynamics!$J$14,"Cenário","Cenário Base")-GETPIVOTDATA("Perdas (kW)",dynamics!$J$14,"Cenário","Cenário Base"))/GETPIVOTDATA("Perdas (kW)",dynamics!$J$14,"Cenário","Cenário Base")</f>
        <v>0</v>
      </c>
      <c r="D14" s="9"/>
      <c r="E14" s="9"/>
      <c r="F14" s="8" t="s">
        <v>6</v>
      </c>
      <c r="G14" s="10">
        <v>680</v>
      </c>
      <c r="H14" s="9"/>
      <c r="I14" s="9"/>
      <c r="J14" s="23" t="s">
        <v>63</v>
      </c>
      <c r="K14" s="9"/>
      <c r="L14" s="9"/>
      <c r="M14" s="9"/>
    </row>
    <row r="15" spans="1:13" ht="33" x14ac:dyDescent="0.6">
      <c r="A15" s="8"/>
      <c r="B15" s="8" t="s">
        <v>4</v>
      </c>
      <c r="C15" s="12">
        <f>(GETPIVOTDATA("Perdas (kW)",dynamics!$J$14,"Cenário","Cenário Base")-GETPIVOTDATA("Perdas (kW)",dynamics!$J$14,"Cenário","Cenário 1"))/GETPIVOTDATA("Perdas (kW)",dynamics!$J$14,"Cenário","Cenário Base")</f>
        <v>9.8789464531575371E-3</v>
      </c>
      <c r="D15" s="9"/>
      <c r="E15" s="13">
        <f>INDEX(C14:C19,MATCH($D$12,B14:B19,0))</f>
        <v>0.11713365472015752</v>
      </c>
      <c r="F15" s="8" t="s">
        <v>7</v>
      </c>
      <c r="G15" s="10">
        <v>840</v>
      </c>
      <c r="H15" s="9"/>
      <c r="I15" s="9"/>
      <c r="J15" s="23" t="s">
        <v>19</v>
      </c>
      <c r="K15" s="9"/>
      <c r="L15" s="9"/>
      <c r="M15" s="23" t="str" cm="1">
        <f t="array" ref="M15">INDEX(J14:J17,GETPIVOTDATA("Index Variável",system_fv!$R$3))</f>
        <v>Potência FV (kW)</v>
      </c>
    </row>
    <row r="16" spans="1:13" ht="30" x14ac:dyDescent="0.5">
      <c r="A16" s="8"/>
      <c r="B16" s="8" t="s">
        <v>5</v>
      </c>
      <c r="C16" s="12">
        <f>(GETPIVOTDATA("Perdas (kW)",dynamics!$J$14,"Cenário","Cenário Base")-GETPIVOTDATA("Perdas (kW)",dynamics!$J$14,"Cenário","Cenário 2"))/GETPIVOTDATA("Perdas (kW)",dynamics!$J$14,"Cenário","Cenário Base")</f>
        <v>5.9622358001114727E-2</v>
      </c>
      <c r="D16" s="9"/>
      <c r="E16" s="9"/>
      <c r="F16" s="9"/>
      <c r="G16" s="9"/>
      <c r="H16" s="9"/>
      <c r="I16" s="9"/>
      <c r="J16" s="23" t="s">
        <v>49</v>
      </c>
      <c r="K16" s="9"/>
      <c r="L16" s="9"/>
      <c r="M16" s="9"/>
    </row>
    <row r="17" spans="1:13" ht="36" x14ac:dyDescent="0.8">
      <c r="A17" s="8"/>
      <c r="B17" s="8" t="s">
        <v>43</v>
      </c>
      <c r="C17" s="12">
        <f>(GETPIVOTDATA("Perdas (kW)",dynamics!$J$14,"Cenário","Cenário Base")-GETPIVOTDATA("Perdas (kW)",dynamics!$J$14,"Cenário","Cenário 3"))/GETPIVOTDATA("Perdas (kW)",dynamics!$J$14,"Cenário","Cenário Base")</f>
        <v>0.11713365472015752</v>
      </c>
      <c r="D17" s="9"/>
      <c r="E17" s="9"/>
      <c r="F17" s="9"/>
      <c r="G17" s="9"/>
      <c r="H17" s="9"/>
      <c r="I17" s="9"/>
      <c r="J17" s="23" t="s">
        <v>50</v>
      </c>
      <c r="K17" s="9"/>
      <c r="L17" s="9"/>
      <c r="M17" s="9"/>
    </row>
    <row r="18" spans="1:13" ht="36" x14ac:dyDescent="0.8">
      <c r="A18" s="8"/>
      <c r="B18" s="8" t="s">
        <v>62</v>
      </c>
      <c r="C18" s="12">
        <f>(GETPIVOTDATA("Perdas (kW)",dynamics!$J$14,"Cenário","Cenário Base")-GETPIVOTDATA("Perdas (kW)",dynamics!$J$14,"Cenário","Cenário 4"))/GETPIVOTDATA("Perdas (kW)",dynamics!$J$14,"Cenário","Cenário Base")</f>
        <v>3.777761667740788E-2</v>
      </c>
      <c r="D18" s="9"/>
      <c r="E18" s="9"/>
      <c r="F18" s="9"/>
      <c r="G18" s="9"/>
      <c r="H18" s="9"/>
      <c r="I18" s="9"/>
      <c r="J18" s="9"/>
      <c r="K18" s="9"/>
      <c r="L18" s="9"/>
      <c r="M18" s="9"/>
    </row>
    <row r="19" spans="1:13" ht="36" x14ac:dyDescent="0.8">
      <c r="A19" s="8"/>
      <c r="B19" s="8" t="s">
        <v>65</v>
      </c>
      <c r="C19" s="12">
        <f>(GETPIVOTDATA("Perdas (kW)",dynamics!$J$14,"Cenário","Cenário Base")-GETPIVOTDATA("Perdas (kW)",dynamics!$J$14,"Cenário","Cenário 5"))/GETPIVOTDATA("Perdas (kW)",dynamics!$J$14,"Cenário","Cenário Base")</f>
        <v>-0.41392982295093766</v>
      </c>
      <c r="D19" s="9"/>
      <c r="E19" s="9"/>
      <c r="F19" s="9"/>
      <c r="G19" s="9"/>
      <c r="H19" s="9"/>
      <c r="I19" s="9"/>
      <c r="J19" s="9"/>
      <c r="K19" s="9"/>
      <c r="L19" s="9"/>
      <c r="M19" s="9"/>
    </row>
    <row r="20" spans="1:13" x14ac:dyDescent="0.35">
      <c r="A20" s="8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</row>
  </sheetData>
  <mergeCells count="1">
    <mergeCell ref="B13:C13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FD99A-6052-4AFC-845E-CBDF54D6CC4F}">
  <sheetPr codeName="Planilha8"/>
  <dimension ref="A1:J7"/>
  <sheetViews>
    <sheetView showGridLines="0" topLeftCell="A4" zoomScale="55" zoomScaleNormal="55" workbookViewId="0">
      <selection activeCell="H5" sqref="H5"/>
    </sheetView>
  </sheetViews>
  <sheetFormatPr defaultRowHeight="14.4" x14ac:dyDescent="0.3"/>
  <cols>
    <col min="1" max="1" width="15.6640625" style="19" bestFit="1" customWidth="1"/>
    <col min="2" max="2" width="8.88671875" style="19" bestFit="1" customWidth="1"/>
    <col min="3" max="3" width="79.6640625" style="19" customWidth="1"/>
    <col min="4" max="4" width="16.33203125" style="19" customWidth="1"/>
    <col min="5" max="6" width="13.33203125" style="19" customWidth="1"/>
    <col min="7" max="7" width="13.33203125" style="19" bestFit="1" customWidth="1"/>
    <col min="8" max="8" width="13.44140625" style="19" bestFit="1" customWidth="1"/>
    <col min="9" max="9" width="9.109375" style="19"/>
  </cols>
  <sheetData>
    <row r="1" spans="1:10" x14ac:dyDescent="0.3">
      <c r="A1" s="15" t="s">
        <v>40</v>
      </c>
      <c r="B1" s="15" t="s">
        <v>41</v>
      </c>
      <c r="C1" s="15" t="s">
        <v>42</v>
      </c>
      <c r="D1" s="15"/>
      <c r="E1" s="15"/>
      <c r="F1" s="15"/>
      <c r="G1" s="15"/>
      <c r="H1" s="15"/>
    </row>
    <row r="2" spans="1:10" ht="211.5" customHeight="1" x14ac:dyDescent="0.3">
      <c r="A2" s="27" t="s">
        <v>38</v>
      </c>
      <c r="B2" s="15" t="s">
        <v>58</v>
      </c>
      <c r="C2" s="15"/>
      <c r="D2" s="15"/>
      <c r="E2" s="15"/>
      <c r="F2" s="15"/>
      <c r="G2" s="15" t="str">
        <f>textos!B12</f>
        <v>IEEE 13 barras</v>
      </c>
      <c r="H2" s="15" t="str">
        <f>textos!D12</f>
        <v>Cenário 3</v>
      </c>
      <c r="J2" t="s">
        <v>44</v>
      </c>
    </row>
    <row r="3" spans="1:10" ht="211.5" customHeight="1" x14ac:dyDescent="0.3">
      <c r="A3" s="27"/>
      <c r="B3" s="15" t="s">
        <v>59</v>
      </c>
      <c r="C3" s="15"/>
      <c r="D3" s="15"/>
      <c r="E3" s="15"/>
      <c r="F3" s="15"/>
      <c r="G3" s="15"/>
      <c r="H3" s="15"/>
    </row>
    <row r="4" spans="1:10" ht="211.5" customHeight="1" x14ac:dyDescent="0.3">
      <c r="A4" s="27" t="s">
        <v>39</v>
      </c>
      <c r="B4" s="15" t="s">
        <v>60</v>
      </c>
      <c r="C4" s="15"/>
      <c r="D4" s="15"/>
      <c r="E4" s="15"/>
      <c r="F4" s="15"/>
      <c r="G4" s="15"/>
      <c r="H4" s="15"/>
    </row>
    <row r="5" spans="1:10" ht="211.5" customHeight="1" x14ac:dyDescent="0.3">
      <c r="A5" s="27"/>
      <c r="B5" s="15" t="s">
        <v>59</v>
      </c>
      <c r="C5" s="15"/>
      <c r="D5" s="15"/>
      <c r="E5" s="15"/>
      <c r="F5" s="15"/>
      <c r="G5" s="15">
        <f>INDEX($C$2:$C$5,MATCH($G$2,$A$2:$A$4,0))</f>
        <v>0</v>
      </c>
      <c r="H5" s="15">
        <f>IF($H$2="Cenário Base",IF($G$2="IEEE 13 barras",$C$2,$C$4),IF($G$2="IEEE 13 barras",$C$3,$C$5))</f>
        <v>0</v>
      </c>
    </row>
    <row r="6" spans="1:10" x14ac:dyDescent="0.3">
      <c r="A6" s="15"/>
      <c r="B6" s="15"/>
      <c r="C6" s="22"/>
      <c r="D6" s="15"/>
      <c r="E6" s="15"/>
      <c r="F6" s="15"/>
      <c r="G6" s="15"/>
      <c r="H6" s="15"/>
    </row>
    <row r="7" spans="1:10" x14ac:dyDescent="0.3">
      <c r="A7" s="15"/>
      <c r="B7" s="15"/>
      <c r="C7" s="15"/>
      <c r="D7" s="15"/>
      <c r="E7" s="15"/>
      <c r="F7" s="15"/>
      <c r="G7" s="15"/>
      <c r="H7" s="15"/>
    </row>
  </sheetData>
  <mergeCells count="2">
    <mergeCell ref="A2:A3"/>
    <mergeCell ref="A4:A5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37854-BFB5-4EBB-AD39-AA06BEF79E5B}">
  <sheetPr codeName="Planilha1"/>
  <dimension ref="A1:U53"/>
  <sheetViews>
    <sheetView showGridLines="0" topLeftCell="M18" zoomScale="85" zoomScaleNormal="85" workbookViewId="0">
      <selection activeCell="B30" sqref="B30"/>
    </sheetView>
  </sheetViews>
  <sheetFormatPr defaultRowHeight="14.4" x14ac:dyDescent="0.3"/>
  <cols>
    <col min="1" max="1" width="3.109375" bestFit="1" customWidth="1"/>
    <col min="2" max="2" width="28.44140625" bestFit="1" customWidth="1"/>
    <col min="3" max="3" width="23.33203125" bestFit="1" customWidth="1"/>
    <col min="4" max="4" width="30.5546875" bestFit="1" customWidth="1"/>
    <col min="5" max="5" width="19.44140625" bestFit="1" customWidth="1"/>
    <col min="6" max="6" width="28.44140625" bestFit="1" customWidth="1"/>
    <col min="7" max="7" width="23.33203125" bestFit="1" customWidth="1"/>
    <col min="8" max="8" width="30.5546875" bestFit="1" customWidth="1"/>
    <col min="9" max="9" width="19.44140625" bestFit="1" customWidth="1"/>
    <col min="10" max="10" width="28.44140625" bestFit="1" customWidth="1"/>
    <col min="11" max="11" width="23.33203125" bestFit="1" customWidth="1"/>
    <col min="12" max="12" width="30.5546875" bestFit="1" customWidth="1"/>
    <col min="13" max="13" width="19.44140625" bestFit="1" customWidth="1"/>
    <col min="14" max="14" width="32.109375" bestFit="1" customWidth="1"/>
    <col min="15" max="15" width="27" bestFit="1" customWidth="1"/>
    <col min="16" max="16" width="34.109375" bestFit="1" customWidth="1"/>
    <col min="17" max="17" width="23.109375" bestFit="1" customWidth="1"/>
    <col min="18" max="18" width="32.109375" bestFit="1" customWidth="1"/>
    <col min="19" max="19" width="27" bestFit="1" customWidth="1"/>
    <col min="20" max="20" width="34.109375" bestFit="1" customWidth="1"/>
    <col min="21" max="21" width="23.109375" bestFit="1" customWidth="1"/>
  </cols>
  <sheetData>
    <row r="1" spans="1:21" ht="21" x14ac:dyDescent="0.4">
      <c r="A1" s="28" t="s">
        <v>47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</row>
    <row r="2" spans="1:21" x14ac:dyDescent="0.3">
      <c r="A2">
        <f>[1]Sheet1!A1</f>
        <v>0</v>
      </c>
      <c r="B2" t="str">
        <f>[1]Sheet1!B1</f>
        <v>Irradiância Cenário 1 (pu/m²)</v>
      </c>
      <c r="C2" t="str">
        <f>[1]Sheet1!C1</f>
        <v>Potência Cenário 1 (kW)</v>
      </c>
      <c r="D2" t="str">
        <f>[1]Sheet1!D1</f>
        <v>Fator de temperatura Cenário 1</v>
      </c>
      <c r="E2" t="str">
        <f>[1]Sheet1!E1</f>
        <v>Eficiência Cenário 1</v>
      </c>
      <c r="F2" t="str">
        <f>[1]Sheet1!F1</f>
        <v>Irradiância Cenário 2 (pu/m²)</v>
      </c>
      <c r="G2" t="str">
        <f>[1]Sheet1!G1</f>
        <v>Potência Cenário 2 (kW)</v>
      </c>
      <c r="H2" t="str">
        <f>[1]Sheet1!H1</f>
        <v>Fator de temperatura Cenário 2</v>
      </c>
      <c r="I2" t="str">
        <f>[1]Sheet1!I1</f>
        <v>Eficiência Cenário 2</v>
      </c>
      <c r="J2" t="str">
        <f>[1]Sheet1!J1</f>
        <v>Irradiância Cenário 3 (pu/m²)</v>
      </c>
      <c r="K2" t="str">
        <f>[1]Sheet1!K1</f>
        <v>Potência Cenário 3 (kW)</v>
      </c>
      <c r="L2" t="str">
        <f>[1]Sheet1!L1</f>
        <v>Fator de temperatura Cenário 3</v>
      </c>
      <c r="M2" t="str">
        <f>[1]Sheet1!M1</f>
        <v>Eficiência Cenário 3</v>
      </c>
      <c r="N2" t="str">
        <f>[1]Sheet1!N1</f>
        <v>Irradiância Cenário 4 (pu/m²)</v>
      </c>
      <c r="O2" t="str">
        <f>[1]Sheet1!O1</f>
        <v>Potência Cenário 4 (kW)</v>
      </c>
      <c r="P2" t="str">
        <f>[1]Sheet1!P1</f>
        <v>Fator de temperatura Cenário 4</v>
      </c>
      <c r="Q2" t="str">
        <f>[1]Sheet1!Q1</f>
        <v>Eficiência Cenário 4</v>
      </c>
      <c r="R2" t="str">
        <f>[1]Sheet1!R1</f>
        <v>Irradiância Cenário 5 (pu/m²)</v>
      </c>
      <c r="S2" t="str">
        <f>[1]Sheet1!S1</f>
        <v>Potência Cenário 5 (kW)</v>
      </c>
      <c r="T2" t="str">
        <f>[1]Sheet1!T1</f>
        <v>Fator de temperatura Cenário 5</v>
      </c>
      <c r="U2" t="str">
        <f>[1]Sheet1!U1</f>
        <v>Eficiência Cenário 5</v>
      </c>
    </row>
    <row r="3" spans="1:21" x14ac:dyDescent="0.3">
      <c r="A3">
        <f>[1]Sheet1!A2</f>
        <v>0</v>
      </c>
      <c r="B3">
        <f>[1]Sheet1!B2</f>
        <v>0</v>
      </c>
      <c r="C3">
        <f>[1]Sheet1!C2</f>
        <v>0</v>
      </c>
      <c r="D3">
        <f>[1]Sheet1!D2</f>
        <v>1</v>
      </c>
      <c r="E3">
        <f>[1]Sheet1!E2</f>
        <v>1</v>
      </c>
      <c r="F3">
        <f>[1]Sheet1!F2</f>
        <v>0</v>
      </c>
      <c r="G3">
        <f>[1]Sheet1!G2</f>
        <v>0</v>
      </c>
      <c r="H3">
        <f>[1]Sheet1!H2</f>
        <v>1</v>
      </c>
      <c r="I3">
        <f>[1]Sheet1!I2</f>
        <v>1</v>
      </c>
      <c r="J3">
        <f>[1]Sheet1!J2</f>
        <v>0</v>
      </c>
      <c r="K3">
        <f>[1]Sheet1!K2</f>
        <v>0</v>
      </c>
      <c r="L3">
        <f>[1]Sheet1!L2</f>
        <v>1</v>
      </c>
      <c r="M3">
        <f>[1]Sheet1!M2</f>
        <v>1</v>
      </c>
      <c r="N3">
        <f>[1]Sheet1!N2</f>
        <v>0</v>
      </c>
      <c r="O3">
        <f>[1]Sheet1!O2</f>
        <v>0</v>
      </c>
      <c r="P3">
        <f>[1]Sheet1!P2</f>
        <v>1</v>
      </c>
      <c r="Q3">
        <f>[1]Sheet1!Q2</f>
        <v>1</v>
      </c>
      <c r="R3">
        <f>[1]Sheet1!R2</f>
        <v>0</v>
      </c>
      <c r="S3">
        <f>[1]Sheet1!S2</f>
        <v>0</v>
      </c>
      <c r="T3">
        <f>[1]Sheet1!T2</f>
        <v>1</v>
      </c>
      <c r="U3">
        <f>[1]Sheet1!U2</f>
        <v>1</v>
      </c>
    </row>
    <row r="4" spans="1:21" x14ac:dyDescent="0.3">
      <c r="A4">
        <f>[1]Sheet1!A3</f>
        <v>1</v>
      </c>
      <c r="B4">
        <f>[1]Sheet1!B3</f>
        <v>0</v>
      </c>
      <c r="C4">
        <f>[1]Sheet1!C3</f>
        <v>0</v>
      </c>
      <c r="D4">
        <f>[1]Sheet1!D3</f>
        <v>1</v>
      </c>
      <c r="E4">
        <f>[1]Sheet1!E3</f>
        <v>1</v>
      </c>
      <c r="F4">
        <f>[1]Sheet1!F3</f>
        <v>0</v>
      </c>
      <c r="G4">
        <f>[1]Sheet1!G3</f>
        <v>0</v>
      </c>
      <c r="H4">
        <f>[1]Sheet1!H3</f>
        <v>1</v>
      </c>
      <c r="I4">
        <f>[1]Sheet1!I3</f>
        <v>1</v>
      </c>
      <c r="J4">
        <f>[1]Sheet1!J3</f>
        <v>0</v>
      </c>
      <c r="K4">
        <f>[1]Sheet1!K3</f>
        <v>0</v>
      </c>
      <c r="L4">
        <f>[1]Sheet1!L3</f>
        <v>1</v>
      </c>
      <c r="M4">
        <f>[1]Sheet1!M3</f>
        <v>1</v>
      </c>
      <c r="N4">
        <f>[1]Sheet1!N3</f>
        <v>0</v>
      </c>
      <c r="O4">
        <f>[1]Sheet1!O3</f>
        <v>0</v>
      </c>
      <c r="P4">
        <f>[1]Sheet1!P3</f>
        <v>1</v>
      </c>
      <c r="Q4">
        <f>[1]Sheet1!Q3</f>
        <v>1</v>
      </c>
      <c r="R4">
        <f>[1]Sheet1!R3</f>
        <v>0</v>
      </c>
      <c r="S4">
        <f>[1]Sheet1!S3</f>
        <v>0</v>
      </c>
      <c r="T4">
        <f>[1]Sheet1!T3</f>
        <v>1</v>
      </c>
      <c r="U4">
        <f>[1]Sheet1!U3</f>
        <v>1</v>
      </c>
    </row>
    <row r="5" spans="1:21" x14ac:dyDescent="0.3">
      <c r="A5">
        <f>[1]Sheet1!A4</f>
        <v>2</v>
      </c>
      <c r="B5">
        <f>[1]Sheet1!B4</f>
        <v>0</v>
      </c>
      <c r="C5">
        <f>[1]Sheet1!C4</f>
        <v>0</v>
      </c>
      <c r="D5">
        <f>[1]Sheet1!D4</f>
        <v>1</v>
      </c>
      <c r="E5">
        <f>[1]Sheet1!E4</f>
        <v>1</v>
      </c>
      <c r="F5">
        <f>[1]Sheet1!F4</f>
        <v>0</v>
      </c>
      <c r="G5">
        <f>[1]Sheet1!G4</f>
        <v>0</v>
      </c>
      <c r="H5">
        <f>[1]Sheet1!H4</f>
        <v>1</v>
      </c>
      <c r="I5">
        <f>[1]Sheet1!I4</f>
        <v>1</v>
      </c>
      <c r="J5">
        <f>[1]Sheet1!J4</f>
        <v>0</v>
      </c>
      <c r="K5">
        <f>[1]Sheet1!K4</f>
        <v>0</v>
      </c>
      <c r="L5">
        <f>[1]Sheet1!L4</f>
        <v>1</v>
      </c>
      <c r="M5">
        <f>[1]Sheet1!M4</f>
        <v>1</v>
      </c>
      <c r="N5">
        <f>[1]Sheet1!N4</f>
        <v>0</v>
      </c>
      <c r="O5">
        <f>[1]Sheet1!O4</f>
        <v>0</v>
      </c>
      <c r="P5">
        <f>[1]Sheet1!P4</f>
        <v>1</v>
      </c>
      <c r="Q5">
        <f>[1]Sheet1!Q4</f>
        <v>1</v>
      </c>
      <c r="R5">
        <f>[1]Sheet1!R4</f>
        <v>0</v>
      </c>
      <c r="S5">
        <f>[1]Sheet1!S4</f>
        <v>0</v>
      </c>
      <c r="T5">
        <f>[1]Sheet1!T4</f>
        <v>1</v>
      </c>
      <c r="U5">
        <f>[1]Sheet1!U4</f>
        <v>1</v>
      </c>
    </row>
    <row r="6" spans="1:21" x14ac:dyDescent="0.3">
      <c r="A6">
        <f>[1]Sheet1!A5</f>
        <v>3</v>
      </c>
      <c r="B6">
        <f>[1]Sheet1!B5</f>
        <v>0</v>
      </c>
      <c r="C6">
        <f>[1]Sheet1!C5</f>
        <v>0</v>
      </c>
      <c r="D6">
        <f>[1]Sheet1!D5</f>
        <v>1</v>
      </c>
      <c r="E6">
        <f>[1]Sheet1!E5</f>
        <v>1</v>
      </c>
      <c r="F6">
        <f>[1]Sheet1!F5</f>
        <v>0</v>
      </c>
      <c r="G6">
        <f>[1]Sheet1!G5</f>
        <v>0</v>
      </c>
      <c r="H6">
        <f>[1]Sheet1!H5</f>
        <v>1</v>
      </c>
      <c r="I6">
        <f>[1]Sheet1!I5</f>
        <v>1</v>
      </c>
      <c r="J6">
        <f>[1]Sheet1!J5</f>
        <v>0</v>
      </c>
      <c r="K6">
        <f>[1]Sheet1!K5</f>
        <v>0</v>
      </c>
      <c r="L6">
        <f>[1]Sheet1!L5</f>
        <v>1</v>
      </c>
      <c r="M6">
        <f>[1]Sheet1!M5</f>
        <v>1</v>
      </c>
      <c r="N6">
        <f>[1]Sheet1!N5</f>
        <v>0</v>
      </c>
      <c r="O6">
        <f>[1]Sheet1!O5</f>
        <v>0</v>
      </c>
      <c r="P6">
        <f>[1]Sheet1!P5</f>
        <v>1</v>
      </c>
      <c r="Q6">
        <f>[1]Sheet1!Q5</f>
        <v>1</v>
      </c>
      <c r="R6">
        <f>[1]Sheet1!R5</f>
        <v>0</v>
      </c>
      <c r="S6">
        <f>[1]Sheet1!S5</f>
        <v>0</v>
      </c>
      <c r="T6">
        <f>[1]Sheet1!T5</f>
        <v>1</v>
      </c>
      <c r="U6">
        <f>[1]Sheet1!U5</f>
        <v>1</v>
      </c>
    </row>
    <row r="7" spans="1:21" x14ac:dyDescent="0.3">
      <c r="A7">
        <f>[1]Sheet1!A6</f>
        <v>4</v>
      </c>
      <c r="B7">
        <f>[1]Sheet1!B6</f>
        <v>0</v>
      </c>
      <c r="C7">
        <f>[1]Sheet1!C6</f>
        <v>0</v>
      </c>
      <c r="D7">
        <f>[1]Sheet1!D6</f>
        <v>1</v>
      </c>
      <c r="E7">
        <f>[1]Sheet1!E6</f>
        <v>1</v>
      </c>
      <c r="F7">
        <f>[1]Sheet1!F6</f>
        <v>0</v>
      </c>
      <c r="G7">
        <f>[1]Sheet1!G6</f>
        <v>0</v>
      </c>
      <c r="H7">
        <f>[1]Sheet1!H6</f>
        <v>1</v>
      </c>
      <c r="I7">
        <f>[1]Sheet1!I6</f>
        <v>1</v>
      </c>
      <c r="J7">
        <f>[1]Sheet1!J6</f>
        <v>0</v>
      </c>
      <c r="K7">
        <f>[1]Sheet1!K6</f>
        <v>0</v>
      </c>
      <c r="L7">
        <f>[1]Sheet1!L6</f>
        <v>1</v>
      </c>
      <c r="M7">
        <f>[1]Sheet1!M6</f>
        <v>1</v>
      </c>
      <c r="N7">
        <f>[1]Sheet1!N6</f>
        <v>0</v>
      </c>
      <c r="O7">
        <f>[1]Sheet1!O6</f>
        <v>0</v>
      </c>
      <c r="P7">
        <f>[1]Sheet1!P6</f>
        <v>1</v>
      </c>
      <c r="Q7">
        <f>[1]Sheet1!Q6</f>
        <v>1</v>
      </c>
      <c r="R7">
        <f>[1]Sheet1!R6</f>
        <v>0</v>
      </c>
      <c r="S7">
        <f>[1]Sheet1!S6</f>
        <v>0</v>
      </c>
      <c r="T7">
        <f>[1]Sheet1!T6</f>
        <v>1</v>
      </c>
      <c r="U7">
        <f>[1]Sheet1!U6</f>
        <v>1</v>
      </c>
    </row>
    <row r="8" spans="1:21" x14ac:dyDescent="0.3">
      <c r="A8">
        <f>[1]Sheet1!A7</f>
        <v>5</v>
      </c>
      <c r="B8">
        <f>[1]Sheet1!B7</f>
        <v>1.9600000232458111E-2</v>
      </c>
      <c r="C8">
        <f>[1]Sheet1!C7</f>
        <v>1.470000028610229</v>
      </c>
      <c r="D8">
        <f>[1]Sheet1!D7</f>
        <v>1</v>
      </c>
      <c r="E8">
        <f>[1]Sheet1!E7</f>
        <v>1</v>
      </c>
      <c r="F8">
        <f>[1]Sheet1!F7</f>
        <v>1.9600000232458111E-2</v>
      </c>
      <c r="G8">
        <f>[1]Sheet1!G7</f>
        <v>9.8000001907348633</v>
      </c>
      <c r="H8">
        <f>[1]Sheet1!H7</f>
        <v>1</v>
      </c>
      <c r="I8">
        <f>[1]Sheet1!I7</f>
        <v>0.82065331935882568</v>
      </c>
      <c r="J8">
        <f>[1]Sheet1!J7</f>
        <v>1.9600000232458111E-2</v>
      </c>
      <c r="K8">
        <f>[1]Sheet1!K7</f>
        <v>39.200000762939453</v>
      </c>
      <c r="L8">
        <f>[1]Sheet1!L7</f>
        <v>1</v>
      </c>
      <c r="M8">
        <f>[1]Sheet1!M7</f>
        <v>0.82261335849761963</v>
      </c>
      <c r="N8">
        <f>[1]Sheet1!N7</f>
        <v>1.9600000232458111E-2</v>
      </c>
      <c r="O8">
        <f>[1]Sheet1!O7</f>
        <v>58.799999237060547</v>
      </c>
      <c r="P8">
        <f>[1]Sheet1!P7</f>
        <v>1</v>
      </c>
      <c r="Q8">
        <f>[1]Sheet1!Q7</f>
        <v>0.82392001152038574</v>
      </c>
      <c r="R8">
        <f>[1]Sheet1!R7</f>
        <v>1.9600000232458111E-2</v>
      </c>
      <c r="S8">
        <f>[1]Sheet1!S7</f>
        <v>98</v>
      </c>
      <c r="T8">
        <f>[1]Sheet1!T7</f>
        <v>1</v>
      </c>
      <c r="U8">
        <f>[1]Sheet1!U7</f>
        <v>0.82653331756591797</v>
      </c>
    </row>
    <row r="9" spans="1:21" x14ac:dyDescent="0.3">
      <c r="A9">
        <f>[1]Sheet1!A8</f>
        <v>6</v>
      </c>
      <c r="B9">
        <f>[1]Sheet1!B8</f>
        <v>8.8200002908706665E-2</v>
      </c>
      <c r="C9">
        <f>[1]Sheet1!C8</f>
        <v>6.6149997711181641</v>
      </c>
      <c r="D9">
        <f>[1]Sheet1!D8</f>
        <v>1</v>
      </c>
      <c r="E9">
        <f>[1]Sheet1!E8</f>
        <v>0.82044100761413574</v>
      </c>
      <c r="F9">
        <f>[1]Sheet1!F8</f>
        <v>8.8200002908706665E-2</v>
      </c>
      <c r="G9">
        <f>[1]Sheet1!G8</f>
        <v>44.099998474121087</v>
      </c>
      <c r="H9">
        <f>[1]Sheet1!H8</f>
        <v>1</v>
      </c>
      <c r="I9">
        <f>[1]Sheet1!I8</f>
        <v>0.82293999195098877</v>
      </c>
      <c r="J9">
        <f>[1]Sheet1!J8</f>
        <v>8.8200002908706665E-2</v>
      </c>
      <c r="K9">
        <f>[1]Sheet1!K8</f>
        <v>176.3999938964844</v>
      </c>
      <c r="L9">
        <f>[1]Sheet1!L8</f>
        <v>1</v>
      </c>
      <c r="M9">
        <f>[1]Sheet1!M8</f>
        <v>0.8317599892616272</v>
      </c>
      <c r="N9">
        <f>[1]Sheet1!N8</f>
        <v>8.8200002908706665E-2</v>
      </c>
      <c r="O9">
        <f>[1]Sheet1!O8</f>
        <v>264.60000610351563</v>
      </c>
      <c r="P9">
        <f>[1]Sheet1!P8</f>
        <v>1</v>
      </c>
      <c r="Q9">
        <f>[1]Sheet1!Q8</f>
        <v>0.83763998746871948</v>
      </c>
      <c r="R9">
        <f>[1]Sheet1!R8</f>
        <v>8.8200002908706665E-2</v>
      </c>
      <c r="S9">
        <f>[1]Sheet1!S8</f>
        <v>441</v>
      </c>
      <c r="T9">
        <f>[1]Sheet1!T8</f>
        <v>1</v>
      </c>
      <c r="U9">
        <f>[1]Sheet1!U8</f>
        <v>0.84939998388290405</v>
      </c>
    </row>
    <row r="10" spans="1:21" x14ac:dyDescent="0.3">
      <c r="A10">
        <f>[1]Sheet1!A9</f>
        <v>7</v>
      </c>
      <c r="B10">
        <f>[1]Sheet1!B9</f>
        <v>0.1666000038385391</v>
      </c>
      <c r="C10">
        <f>[1]Sheet1!C9</f>
        <v>12.49499988555908</v>
      </c>
      <c r="D10">
        <f>[1]Sheet1!D9</f>
        <v>1</v>
      </c>
      <c r="E10">
        <f>[1]Sheet1!E9</f>
        <v>0.82083302736282349</v>
      </c>
      <c r="F10">
        <f>[1]Sheet1!F9</f>
        <v>0.1666000038385391</v>
      </c>
      <c r="G10">
        <f>[1]Sheet1!G9</f>
        <v>83.300003051757813</v>
      </c>
      <c r="H10">
        <f>[1]Sheet1!H9</f>
        <v>1</v>
      </c>
      <c r="I10">
        <f>[1]Sheet1!I9</f>
        <v>0.82555335760116577</v>
      </c>
      <c r="J10">
        <f>[1]Sheet1!J9</f>
        <v>0.1666000038385391</v>
      </c>
      <c r="K10">
        <f>[1]Sheet1!K9</f>
        <v>333.20001220703119</v>
      </c>
      <c r="L10">
        <f>[1]Sheet1!L9</f>
        <v>1</v>
      </c>
      <c r="M10">
        <f>[1]Sheet1!M9</f>
        <v>0.84221333265304565</v>
      </c>
      <c r="N10">
        <f>[1]Sheet1!N9</f>
        <v>0.1666000038385391</v>
      </c>
      <c r="O10">
        <f>[1]Sheet1!O9</f>
        <v>499.79998779296881</v>
      </c>
      <c r="P10">
        <f>[1]Sheet1!P9</f>
        <v>1</v>
      </c>
      <c r="Q10">
        <f>[1]Sheet1!Q9</f>
        <v>0.85332000255584717</v>
      </c>
      <c r="R10">
        <f>[1]Sheet1!R9</f>
        <v>0.1666000038385391</v>
      </c>
      <c r="S10">
        <f>[1]Sheet1!S9</f>
        <v>833</v>
      </c>
      <c r="T10">
        <f>[1]Sheet1!T9</f>
        <v>1</v>
      </c>
      <c r="U10">
        <f>[1]Sheet1!U9</f>
        <v>0.8755333423614502</v>
      </c>
    </row>
    <row r="11" spans="1:21" x14ac:dyDescent="0.3">
      <c r="A11">
        <f>[1]Sheet1!A10</f>
        <v>8</v>
      </c>
      <c r="B11">
        <f>[1]Sheet1!B10</f>
        <v>0.28420001268386841</v>
      </c>
      <c r="C11">
        <f>[1]Sheet1!C10</f>
        <v>20.462400436401371</v>
      </c>
      <c r="D11">
        <f>[1]Sheet1!D10</f>
        <v>0.95999997854232788</v>
      </c>
      <c r="E11">
        <f>[1]Sheet1!E10</f>
        <v>0.82136416435241699</v>
      </c>
      <c r="F11">
        <f>[1]Sheet1!F10</f>
        <v>0.28420001268386841</v>
      </c>
      <c r="G11">
        <f>[1]Sheet1!G10</f>
        <v>136.41600036621091</v>
      </c>
      <c r="H11">
        <f>[1]Sheet1!H10</f>
        <v>0.95999997854232788</v>
      </c>
      <c r="I11">
        <f>[1]Sheet1!I10</f>
        <v>0.82909440994262695</v>
      </c>
      <c r="J11">
        <f>[1]Sheet1!J10</f>
        <v>0.28420001268386841</v>
      </c>
      <c r="K11">
        <f>[1]Sheet1!K10</f>
        <v>545.66400146484375</v>
      </c>
      <c r="L11">
        <f>[1]Sheet1!L10</f>
        <v>0.95999997854232788</v>
      </c>
      <c r="M11">
        <f>[1]Sheet1!M10</f>
        <v>0.85637760162353516</v>
      </c>
      <c r="N11">
        <f>[1]Sheet1!N10</f>
        <v>0.28420001268386841</v>
      </c>
      <c r="O11">
        <f>[1]Sheet1!O10</f>
        <v>818.4959716796875</v>
      </c>
      <c r="P11">
        <f>[1]Sheet1!P10</f>
        <v>0.95999997854232788</v>
      </c>
      <c r="Q11">
        <f>[1]Sheet1!Q10</f>
        <v>0.87456637620925903</v>
      </c>
      <c r="R11">
        <f>[1]Sheet1!R10</f>
        <v>0.28420001268386841</v>
      </c>
      <c r="S11">
        <f>[1]Sheet1!S10</f>
        <v>1364.160034179688</v>
      </c>
      <c r="T11">
        <f>[1]Sheet1!T10</f>
        <v>0.95999997854232788</v>
      </c>
      <c r="U11">
        <f>[1]Sheet1!U10</f>
        <v>0.90410399436950684</v>
      </c>
    </row>
    <row r="12" spans="1:21" x14ac:dyDescent="0.3">
      <c r="A12">
        <f>[1]Sheet1!A11</f>
        <v>9</v>
      </c>
      <c r="B12">
        <f>[1]Sheet1!B11</f>
        <v>0.50959998369216919</v>
      </c>
      <c r="C12">
        <f>[1]Sheet1!C11</f>
        <v>35.926799774169922</v>
      </c>
      <c r="D12">
        <f>[1]Sheet1!D11</f>
        <v>0.93999999761581421</v>
      </c>
      <c r="E12">
        <f>[1]Sheet1!E11</f>
        <v>0.82239514589309692</v>
      </c>
      <c r="F12">
        <f>[1]Sheet1!F11</f>
        <v>0.50959998369216919</v>
      </c>
      <c r="G12">
        <f>[1]Sheet1!G11</f>
        <v>239.5119934082031</v>
      </c>
      <c r="H12">
        <f>[1]Sheet1!H11</f>
        <v>0.93999999761581421</v>
      </c>
      <c r="I12">
        <f>[1]Sheet1!I11</f>
        <v>0.83596748113632202</v>
      </c>
      <c r="J12">
        <f>[1]Sheet1!J11</f>
        <v>0.50959998369216919</v>
      </c>
      <c r="K12">
        <f>[1]Sheet1!K11</f>
        <v>958.0479736328125</v>
      </c>
      <c r="L12">
        <f>[1]Sheet1!L11</f>
        <v>0.93999999761581421</v>
      </c>
      <c r="M12">
        <f>[1]Sheet1!M11</f>
        <v>0.88386988639831543</v>
      </c>
      <c r="N12">
        <f>[1]Sheet1!N11</f>
        <v>0.50959998369216919</v>
      </c>
      <c r="O12">
        <f>[1]Sheet1!O11</f>
        <v>1437.072021484375</v>
      </c>
      <c r="P12">
        <f>[1]Sheet1!P11</f>
        <v>0.93999999761581421</v>
      </c>
      <c r="Q12">
        <f>[1]Sheet1!Q11</f>
        <v>0.90592682361602783</v>
      </c>
      <c r="R12">
        <f>[1]Sheet1!R11</f>
        <v>0.50959998369216919</v>
      </c>
      <c r="S12">
        <f>[1]Sheet1!S11</f>
        <v>2395.1201171875</v>
      </c>
      <c r="T12">
        <f>[1]Sheet1!T11</f>
        <v>0.93999999761581421</v>
      </c>
      <c r="U12">
        <f>[1]Sheet1!U11</f>
        <v>0.92987799644470215</v>
      </c>
    </row>
    <row r="13" spans="1:21" x14ac:dyDescent="0.3">
      <c r="A13">
        <f>[1]Sheet1!A12</f>
        <v>10</v>
      </c>
      <c r="B13">
        <f>[1]Sheet1!B12</f>
        <v>0.73500001430511475</v>
      </c>
      <c r="C13">
        <f>[1]Sheet1!C12</f>
        <v>50.715000152587891</v>
      </c>
      <c r="D13">
        <f>[1]Sheet1!D12</f>
        <v>0.92000001668930054</v>
      </c>
      <c r="E13">
        <f>[1]Sheet1!E12</f>
        <v>0.82338100671768188</v>
      </c>
      <c r="F13">
        <f>[1]Sheet1!F12</f>
        <v>0.73500001430511475</v>
      </c>
      <c r="G13">
        <f>[1]Sheet1!G12</f>
        <v>338.10000610351563</v>
      </c>
      <c r="H13">
        <f>[1]Sheet1!H12</f>
        <v>0.92000001668930054</v>
      </c>
      <c r="I13">
        <f>[1]Sheet1!I12</f>
        <v>0.84254002571105957</v>
      </c>
      <c r="J13">
        <f>[1]Sheet1!J12</f>
        <v>0.73500001430511475</v>
      </c>
      <c r="K13">
        <f>[1]Sheet1!K12</f>
        <v>1352.400024414062</v>
      </c>
      <c r="L13">
        <f>[1]Sheet1!L12</f>
        <v>0.92000001668930054</v>
      </c>
      <c r="M13">
        <f>[1]Sheet1!M12</f>
        <v>0.90381002426147461</v>
      </c>
      <c r="N13">
        <f>[1]Sheet1!N12</f>
        <v>0.73500001430511475</v>
      </c>
      <c r="O13">
        <f>[1]Sheet1!O12</f>
        <v>2028.599975585938</v>
      </c>
      <c r="P13">
        <f>[1]Sheet1!P12</f>
        <v>0.92000001668930054</v>
      </c>
      <c r="Q13">
        <f>[1]Sheet1!Q12</f>
        <v>0.92071497440338135</v>
      </c>
      <c r="R13">
        <f>[1]Sheet1!R12</f>
        <v>0.73500001430511475</v>
      </c>
      <c r="S13">
        <f>[1]Sheet1!S12</f>
        <v>3381</v>
      </c>
      <c r="T13">
        <f>[1]Sheet1!T12</f>
        <v>0.92000001668930054</v>
      </c>
      <c r="U13">
        <f>[1]Sheet1!U12</f>
        <v>0.94090002775192261</v>
      </c>
    </row>
    <row r="14" spans="1:21" x14ac:dyDescent="0.3">
      <c r="A14">
        <f>[1]Sheet1!A13</f>
        <v>11</v>
      </c>
      <c r="B14">
        <f>[1]Sheet1!B13</f>
        <v>0.90160000324249268</v>
      </c>
      <c r="C14">
        <f>[1]Sheet1!C13</f>
        <v>60.858001708984382</v>
      </c>
      <c r="D14">
        <f>[1]Sheet1!D13</f>
        <v>0.89999997615814209</v>
      </c>
      <c r="E14">
        <f>[1]Sheet1!E13</f>
        <v>0.82405722141265869</v>
      </c>
      <c r="F14">
        <f>[1]Sheet1!F13</f>
        <v>0.90160000324249268</v>
      </c>
      <c r="G14">
        <f>[1]Sheet1!G13</f>
        <v>405.72000122070313</v>
      </c>
      <c r="H14">
        <f>[1]Sheet1!H13</f>
        <v>0.89999997615814209</v>
      </c>
      <c r="I14">
        <f>[1]Sheet1!I13</f>
        <v>0.84704798460006714</v>
      </c>
      <c r="J14">
        <f>[1]Sheet1!J13</f>
        <v>0.90160000324249268</v>
      </c>
      <c r="K14">
        <f>[1]Sheet1!K13</f>
        <v>1622.880004882812</v>
      </c>
      <c r="L14">
        <f>[1]Sheet1!L13</f>
        <v>0.89999997615814209</v>
      </c>
      <c r="M14">
        <f>[1]Sheet1!M13</f>
        <v>0.91057199239730835</v>
      </c>
      <c r="N14">
        <f>[1]Sheet1!N13</f>
        <v>0.90160000324249268</v>
      </c>
      <c r="O14">
        <f>[1]Sheet1!O13</f>
        <v>2434.320068359375</v>
      </c>
      <c r="P14">
        <f>[1]Sheet1!P13</f>
        <v>0.89999997615814209</v>
      </c>
      <c r="Q14">
        <f>[1]Sheet1!Q13</f>
        <v>0.93038135766983032</v>
      </c>
      <c r="R14">
        <f>[1]Sheet1!R13</f>
        <v>0.90160000324249268</v>
      </c>
      <c r="S14">
        <f>[1]Sheet1!S13</f>
        <v>4057.199951171875</v>
      </c>
      <c r="T14">
        <f>[1]Sheet1!T13</f>
        <v>0.89999997615814209</v>
      </c>
      <c r="U14">
        <f>[1]Sheet1!U13</f>
        <v>0.94841331243515015</v>
      </c>
    </row>
    <row r="15" spans="1:21" x14ac:dyDescent="0.3">
      <c r="A15">
        <f>[1]Sheet1!A14</f>
        <v>12</v>
      </c>
      <c r="B15">
        <f>[1]Sheet1!B14</f>
        <v>0.98000001907348633</v>
      </c>
      <c r="C15">
        <f>[1]Sheet1!C14</f>
        <v>63.209999084472663</v>
      </c>
      <c r="D15">
        <f>[1]Sheet1!D14</f>
        <v>0.86000001430511475</v>
      </c>
      <c r="E15">
        <f>[1]Sheet1!E14</f>
        <v>0.82421398162841797</v>
      </c>
      <c r="F15">
        <f>[1]Sheet1!F14</f>
        <v>0.98000001907348633</v>
      </c>
      <c r="G15">
        <f>[1]Sheet1!G14</f>
        <v>421.39999389648438</v>
      </c>
      <c r="H15">
        <f>[1]Sheet1!H14</f>
        <v>0.86000001430511475</v>
      </c>
      <c r="I15">
        <f>[1]Sheet1!I14</f>
        <v>0.84809333086013794</v>
      </c>
      <c r="J15">
        <f>[1]Sheet1!J14</f>
        <v>0.98000001907348633</v>
      </c>
      <c r="K15">
        <f>[1]Sheet1!K14</f>
        <v>1685.599975585938</v>
      </c>
      <c r="L15">
        <f>[1]Sheet1!L14</f>
        <v>0.86000001430511475</v>
      </c>
      <c r="M15">
        <f>[1]Sheet1!M14</f>
        <v>0.91214001178741455</v>
      </c>
      <c r="N15">
        <f>[1]Sheet1!N14</f>
        <v>0.98000001907348633</v>
      </c>
      <c r="O15">
        <f>[1]Sheet1!O14</f>
        <v>2528.39990234375</v>
      </c>
      <c r="P15">
        <f>[1]Sheet1!P14</f>
        <v>0.86000001430511475</v>
      </c>
      <c r="Q15">
        <f>[1]Sheet1!Q14</f>
        <v>0.93142664432525635</v>
      </c>
      <c r="R15">
        <f>[1]Sheet1!R14</f>
        <v>0.98000001907348633</v>
      </c>
      <c r="S15">
        <f>[1]Sheet1!S14</f>
        <v>4214</v>
      </c>
      <c r="T15">
        <f>[1]Sheet1!T14</f>
        <v>0.86000001430511475</v>
      </c>
      <c r="U15">
        <f>[1]Sheet1!U14</f>
        <v>0.95015555620193481</v>
      </c>
    </row>
    <row r="16" spans="1:21" x14ac:dyDescent="0.3">
      <c r="A16">
        <f>[1]Sheet1!A15</f>
        <v>13</v>
      </c>
      <c r="B16">
        <f>[1]Sheet1!B15</f>
        <v>0.9309999942779541</v>
      </c>
      <c r="C16">
        <f>[1]Sheet1!C15</f>
        <v>60.04949951171875</v>
      </c>
      <c r="D16">
        <f>[1]Sheet1!D15</f>
        <v>0.86000001430511475</v>
      </c>
      <c r="E16">
        <f>[1]Sheet1!E15</f>
        <v>0.82400327920913696</v>
      </c>
      <c r="F16">
        <f>[1]Sheet1!F15</f>
        <v>0.9309999942779541</v>
      </c>
      <c r="G16">
        <f>[1]Sheet1!G15</f>
        <v>400.32998657226563</v>
      </c>
      <c r="H16">
        <f>[1]Sheet1!H15</f>
        <v>0.86000001430511475</v>
      </c>
      <c r="I16">
        <f>[1]Sheet1!I15</f>
        <v>0.84668868780136108</v>
      </c>
      <c r="J16">
        <f>[1]Sheet1!J15</f>
        <v>0.9309999942779541</v>
      </c>
      <c r="K16">
        <f>[1]Sheet1!K15</f>
        <v>1601.319946289062</v>
      </c>
      <c r="L16">
        <f>[1]Sheet1!L15</f>
        <v>0.86000001430511475</v>
      </c>
      <c r="M16">
        <f>[1]Sheet1!M15</f>
        <v>0.91003298759460449</v>
      </c>
      <c r="N16">
        <f>[1]Sheet1!N15</f>
        <v>0.9309999942779541</v>
      </c>
      <c r="O16">
        <f>[1]Sheet1!O15</f>
        <v>2401.97998046875</v>
      </c>
      <c r="P16">
        <f>[1]Sheet1!P15</f>
        <v>0.86000001430511475</v>
      </c>
      <c r="Q16">
        <f>[1]Sheet1!Q15</f>
        <v>0.93002200126647949</v>
      </c>
      <c r="R16">
        <f>[1]Sheet1!R15</f>
        <v>0.9309999942779541</v>
      </c>
      <c r="S16">
        <f>[1]Sheet1!S15</f>
        <v>4003.300048828125</v>
      </c>
      <c r="T16">
        <f>[1]Sheet1!T15</f>
        <v>0.86000001430511475</v>
      </c>
      <c r="U16">
        <f>[1]Sheet1!U15</f>
        <v>0.9478144645690918</v>
      </c>
    </row>
    <row r="17" spans="1:21" x14ac:dyDescent="0.3">
      <c r="A17">
        <f>[1]Sheet1!A16</f>
        <v>14</v>
      </c>
      <c r="B17">
        <f>[1]Sheet1!B16</f>
        <v>0.7839999794960022</v>
      </c>
      <c r="C17">
        <f>[1]Sheet1!C16</f>
        <v>51.743999481201172</v>
      </c>
      <c r="D17">
        <f>[1]Sheet1!D16</f>
        <v>0.87999999523162842</v>
      </c>
      <c r="E17">
        <f>[1]Sheet1!E16</f>
        <v>0.82344961166381836</v>
      </c>
      <c r="F17">
        <f>[1]Sheet1!F16</f>
        <v>0.7839999794960022</v>
      </c>
      <c r="G17">
        <f>[1]Sheet1!G16</f>
        <v>344.95999145507813</v>
      </c>
      <c r="H17">
        <f>[1]Sheet1!H16</f>
        <v>0.87999999523162842</v>
      </c>
      <c r="I17">
        <f>[1]Sheet1!I16</f>
        <v>0.84299731254577637</v>
      </c>
      <c r="J17">
        <f>[1]Sheet1!J16</f>
        <v>0.7839999794960022</v>
      </c>
      <c r="K17">
        <f>[1]Sheet1!K16</f>
        <v>1379.839965820312</v>
      </c>
      <c r="L17">
        <f>[1]Sheet1!L16</f>
        <v>0.87999999523162842</v>
      </c>
      <c r="M17">
        <f>[1]Sheet1!M16</f>
        <v>0.90449601411819458</v>
      </c>
      <c r="N17">
        <f>[1]Sheet1!N16</f>
        <v>0.7839999794960022</v>
      </c>
      <c r="O17">
        <f>[1]Sheet1!O16</f>
        <v>2069.760009765625</v>
      </c>
      <c r="P17">
        <f>[1]Sheet1!P16</f>
        <v>0.87999999523162842</v>
      </c>
      <c r="Q17">
        <f>[1]Sheet1!Q16</f>
        <v>0.92174398899078369</v>
      </c>
      <c r="R17">
        <f>[1]Sheet1!R16</f>
        <v>0.7839999794960022</v>
      </c>
      <c r="S17">
        <f>[1]Sheet1!S16</f>
        <v>3449.60009765625</v>
      </c>
      <c r="T17">
        <f>[1]Sheet1!T16</f>
        <v>0.87999999523162842</v>
      </c>
      <c r="U17">
        <f>[1]Sheet1!U16</f>
        <v>0.9416622519493103</v>
      </c>
    </row>
    <row r="18" spans="1:21" x14ac:dyDescent="0.3">
      <c r="A18">
        <f>[1]Sheet1!A17</f>
        <v>15</v>
      </c>
      <c r="B18">
        <f>[1]Sheet1!B17</f>
        <v>0.55860000848770142</v>
      </c>
      <c r="C18">
        <f>[1]Sheet1!C17</f>
        <v>39.381301879882813</v>
      </c>
      <c r="D18">
        <f>[1]Sheet1!D17</f>
        <v>0.93999999761581421</v>
      </c>
      <c r="E18">
        <f>[1]Sheet1!E17</f>
        <v>0.82262539863586426</v>
      </c>
      <c r="F18">
        <f>[1]Sheet1!F17</f>
        <v>0.55860000848770142</v>
      </c>
      <c r="G18">
        <f>[1]Sheet1!G17</f>
        <v>262.5419921875</v>
      </c>
      <c r="H18">
        <f>[1]Sheet1!H17</f>
        <v>0.93999999761581421</v>
      </c>
      <c r="I18">
        <f>[1]Sheet1!I17</f>
        <v>0.83750277757644653</v>
      </c>
      <c r="J18">
        <f>[1]Sheet1!J17</f>
        <v>0.55860000848770142</v>
      </c>
      <c r="K18">
        <f>[1]Sheet1!K17</f>
        <v>1050.16796875</v>
      </c>
      <c r="L18">
        <f>[1]Sheet1!L17</f>
        <v>0.93999999761581421</v>
      </c>
      <c r="M18">
        <f>[1]Sheet1!M17</f>
        <v>0.89001119136810303</v>
      </c>
      <c r="N18">
        <f>[1]Sheet1!N17</f>
        <v>0.55860000848770142</v>
      </c>
      <c r="O18">
        <f>[1]Sheet1!O17</f>
        <v>1575.251953125</v>
      </c>
      <c r="P18">
        <f>[1]Sheet1!P17</f>
        <v>0.93999999761581421</v>
      </c>
      <c r="Q18">
        <f>[1]Sheet1!Q17</f>
        <v>0.90938127040863037</v>
      </c>
      <c r="R18">
        <f>[1]Sheet1!R17</f>
        <v>0.55860000848770142</v>
      </c>
      <c r="S18">
        <f>[1]Sheet1!S17</f>
        <v>2625.419921875</v>
      </c>
      <c r="T18">
        <f>[1]Sheet1!T17</f>
        <v>0.93999999761581421</v>
      </c>
      <c r="U18">
        <f>[1]Sheet1!U17</f>
        <v>0.93250465393066406</v>
      </c>
    </row>
    <row r="19" spans="1:21" x14ac:dyDescent="0.3">
      <c r="A19">
        <f>[1]Sheet1!A18</f>
        <v>16</v>
      </c>
      <c r="B19">
        <f>[1]Sheet1!B18</f>
        <v>0.45080000162124628</v>
      </c>
      <c r="C19">
        <f>[1]Sheet1!C18</f>
        <v>32.457599639892578</v>
      </c>
      <c r="D19">
        <f>[1]Sheet1!D18</f>
        <v>0.95999997854232788</v>
      </c>
      <c r="E19">
        <f>[1]Sheet1!E18</f>
        <v>0.82216382026672363</v>
      </c>
      <c r="F19">
        <f>[1]Sheet1!F18</f>
        <v>0.45080000162124628</v>
      </c>
      <c r="G19">
        <f>[1]Sheet1!G18</f>
        <v>216.3840026855469</v>
      </c>
      <c r="H19">
        <f>[1]Sheet1!H18</f>
        <v>0.95999997854232788</v>
      </c>
      <c r="I19">
        <f>[1]Sheet1!I18</f>
        <v>0.83442562818527222</v>
      </c>
      <c r="J19">
        <f>[1]Sheet1!J18</f>
        <v>0.45080000162124628</v>
      </c>
      <c r="K19">
        <f>[1]Sheet1!K18</f>
        <v>865.5360107421875</v>
      </c>
      <c r="L19">
        <f>[1]Sheet1!L18</f>
        <v>0.95999997854232788</v>
      </c>
      <c r="M19">
        <f>[1]Sheet1!M18</f>
        <v>0.87770241498947144</v>
      </c>
      <c r="N19">
        <f>[1]Sheet1!N18</f>
        <v>0.45080000162124628</v>
      </c>
      <c r="O19">
        <f>[1]Sheet1!O18</f>
        <v>1298.303955078125</v>
      </c>
      <c r="P19">
        <f>[1]Sheet1!P18</f>
        <v>0.95999997854232788</v>
      </c>
      <c r="Q19">
        <f>[1]Sheet1!Q18</f>
        <v>0.902457594871521</v>
      </c>
      <c r="R19">
        <f>[1]Sheet1!R18</f>
        <v>0.45080000162124628</v>
      </c>
      <c r="S19">
        <f>[1]Sheet1!S18</f>
        <v>2163.840087890625</v>
      </c>
      <c r="T19">
        <f>[1]Sheet1!T18</f>
        <v>0.95999997854232788</v>
      </c>
      <c r="U19">
        <f>[1]Sheet1!U18</f>
        <v>0.92409598827362061</v>
      </c>
    </row>
    <row r="20" spans="1:21" x14ac:dyDescent="0.3">
      <c r="A20">
        <f>[1]Sheet1!A19</f>
        <v>17</v>
      </c>
      <c r="B20">
        <f>[1]Sheet1!B19</f>
        <v>0.2254000008106232</v>
      </c>
      <c r="C20">
        <f>[1]Sheet1!C19</f>
        <v>16.566900253295898</v>
      </c>
      <c r="D20">
        <f>[1]Sheet1!D19</f>
        <v>0.98000001907348633</v>
      </c>
      <c r="E20">
        <f>[1]Sheet1!E19</f>
        <v>0.82110446691513062</v>
      </c>
      <c r="F20">
        <f>[1]Sheet1!F19</f>
        <v>0.2254000008106232</v>
      </c>
      <c r="G20">
        <f>[1]Sheet1!G19</f>
        <v>110.4459991455078</v>
      </c>
      <c r="H20">
        <f>[1]Sheet1!H19</f>
        <v>0.98000001907348633</v>
      </c>
      <c r="I20">
        <f>[1]Sheet1!I19</f>
        <v>0.82736307382583618</v>
      </c>
      <c r="J20">
        <f>[1]Sheet1!J19</f>
        <v>0.2254000008106232</v>
      </c>
      <c r="K20">
        <f>[1]Sheet1!K19</f>
        <v>441.78399658203119</v>
      </c>
      <c r="L20">
        <f>[1]Sheet1!L19</f>
        <v>0.98000001907348633</v>
      </c>
      <c r="M20">
        <f>[1]Sheet1!M19</f>
        <v>0.84945225715637207</v>
      </c>
      <c r="N20">
        <f>[1]Sheet1!N19</f>
        <v>0.2254000008106232</v>
      </c>
      <c r="O20">
        <f>[1]Sheet1!O19</f>
        <v>662.676025390625</v>
      </c>
      <c r="P20">
        <f>[1]Sheet1!P19</f>
        <v>0.98000001907348633</v>
      </c>
      <c r="Q20">
        <f>[1]Sheet1!Q19</f>
        <v>0.86417841911315918</v>
      </c>
      <c r="R20">
        <f>[1]Sheet1!R19</f>
        <v>0.2254000008106232</v>
      </c>
      <c r="S20">
        <f>[1]Sheet1!S19</f>
        <v>1104.4599609375</v>
      </c>
      <c r="T20">
        <f>[1]Sheet1!T19</f>
        <v>0.98000001907348633</v>
      </c>
      <c r="U20">
        <f>[1]Sheet1!U19</f>
        <v>0.89363068342208862</v>
      </c>
    </row>
    <row r="21" spans="1:21" x14ac:dyDescent="0.3">
      <c r="A21">
        <f>[1]Sheet1!A20</f>
        <v>18</v>
      </c>
      <c r="B21">
        <f>[1]Sheet1!B20</f>
        <v>2.9400000348687168E-2</v>
      </c>
      <c r="C21">
        <f>[1]Sheet1!C20</f>
        <v>2.2049999237060551</v>
      </c>
      <c r="D21">
        <f>[1]Sheet1!D20</f>
        <v>1</v>
      </c>
      <c r="E21">
        <f>[1]Sheet1!E20</f>
        <v>1</v>
      </c>
      <c r="F21">
        <f>[1]Sheet1!F20</f>
        <v>2.9400000348687168E-2</v>
      </c>
      <c r="G21">
        <f>[1]Sheet1!G20</f>
        <v>14.69999980926514</v>
      </c>
      <c r="H21">
        <f>[1]Sheet1!H20</f>
        <v>1</v>
      </c>
      <c r="I21">
        <f>[1]Sheet1!I20</f>
        <v>0.8209800124168396</v>
      </c>
      <c r="J21">
        <f>[1]Sheet1!J20</f>
        <v>2.9400000348687168E-2</v>
      </c>
      <c r="K21">
        <f>[1]Sheet1!K20</f>
        <v>58.799999237060547</v>
      </c>
      <c r="L21">
        <f>[1]Sheet1!L20</f>
        <v>1</v>
      </c>
      <c r="M21">
        <f>[1]Sheet1!M20</f>
        <v>0.82392001152038574</v>
      </c>
      <c r="N21">
        <f>[1]Sheet1!N20</f>
        <v>2.9400000348687168E-2</v>
      </c>
      <c r="O21">
        <f>[1]Sheet1!O20</f>
        <v>88.199996948242188</v>
      </c>
      <c r="P21">
        <f>[1]Sheet1!P20</f>
        <v>1</v>
      </c>
      <c r="Q21">
        <f>[1]Sheet1!Q20</f>
        <v>0.82587999105453491</v>
      </c>
      <c r="R21">
        <f>[1]Sheet1!R20</f>
        <v>2.9400000348687168E-2</v>
      </c>
      <c r="S21">
        <f>[1]Sheet1!S20</f>
        <v>147</v>
      </c>
      <c r="T21">
        <f>[1]Sheet1!T20</f>
        <v>1</v>
      </c>
      <c r="U21">
        <f>[1]Sheet1!U20</f>
        <v>0.82980000972747803</v>
      </c>
    </row>
    <row r="22" spans="1:21" x14ac:dyDescent="0.3">
      <c r="A22">
        <f>[1]Sheet1!A21</f>
        <v>19</v>
      </c>
      <c r="B22">
        <f>[1]Sheet1!B21</f>
        <v>0</v>
      </c>
      <c r="C22">
        <f>[1]Sheet1!C21</f>
        <v>0</v>
      </c>
      <c r="D22">
        <f>[1]Sheet1!D21</f>
        <v>1</v>
      </c>
      <c r="E22">
        <f>[1]Sheet1!E21</f>
        <v>1</v>
      </c>
      <c r="F22">
        <f>[1]Sheet1!F21</f>
        <v>0</v>
      </c>
      <c r="G22">
        <f>[1]Sheet1!G21</f>
        <v>0</v>
      </c>
      <c r="H22">
        <f>[1]Sheet1!H21</f>
        <v>1</v>
      </c>
      <c r="I22">
        <f>[1]Sheet1!I21</f>
        <v>1</v>
      </c>
      <c r="J22">
        <f>[1]Sheet1!J21</f>
        <v>0</v>
      </c>
      <c r="K22">
        <f>[1]Sheet1!K21</f>
        <v>0</v>
      </c>
      <c r="L22">
        <f>[1]Sheet1!L21</f>
        <v>1</v>
      </c>
      <c r="M22">
        <f>[1]Sheet1!M21</f>
        <v>1</v>
      </c>
      <c r="N22">
        <f>[1]Sheet1!N21</f>
        <v>0</v>
      </c>
      <c r="O22">
        <f>[1]Sheet1!O21</f>
        <v>0</v>
      </c>
      <c r="P22">
        <f>[1]Sheet1!P21</f>
        <v>1</v>
      </c>
      <c r="Q22">
        <f>[1]Sheet1!Q21</f>
        <v>1</v>
      </c>
      <c r="R22">
        <f>[1]Sheet1!R21</f>
        <v>0</v>
      </c>
      <c r="S22">
        <f>[1]Sheet1!S21</f>
        <v>0</v>
      </c>
      <c r="T22">
        <f>[1]Sheet1!T21</f>
        <v>1</v>
      </c>
      <c r="U22">
        <f>[1]Sheet1!U21</f>
        <v>1</v>
      </c>
    </row>
    <row r="23" spans="1:21" x14ac:dyDescent="0.3">
      <c r="A23">
        <f>[1]Sheet1!A22</f>
        <v>20</v>
      </c>
      <c r="B23">
        <f>[1]Sheet1!B22</f>
        <v>0</v>
      </c>
      <c r="C23">
        <f>[1]Sheet1!C22</f>
        <v>0</v>
      </c>
      <c r="D23">
        <f>[1]Sheet1!D22</f>
        <v>1</v>
      </c>
      <c r="E23">
        <f>[1]Sheet1!E22</f>
        <v>1</v>
      </c>
      <c r="F23">
        <f>[1]Sheet1!F22</f>
        <v>0</v>
      </c>
      <c r="G23">
        <f>[1]Sheet1!G22</f>
        <v>0</v>
      </c>
      <c r="H23">
        <f>[1]Sheet1!H22</f>
        <v>1</v>
      </c>
      <c r="I23">
        <f>[1]Sheet1!I22</f>
        <v>1</v>
      </c>
      <c r="J23">
        <f>[1]Sheet1!J22</f>
        <v>0</v>
      </c>
      <c r="K23">
        <f>[1]Sheet1!K22</f>
        <v>0</v>
      </c>
      <c r="L23">
        <f>[1]Sheet1!L22</f>
        <v>1</v>
      </c>
      <c r="M23">
        <f>[1]Sheet1!M22</f>
        <v>1</v>
      </c>
      <c r="N23">
        <f>[1]Sheet1!N22</f>
        <v>0</v>
      </c>
      <c r="O23">
        <f>[1]Sheet1!O22</f>
        <v>0</v>
      </c>
      <c r="P23">
        <f>[1]Sheet1!P22</f>
        <v>1</v>
      </c>
      <c r="Q23">
        <f>[1]Sheet1!Q22</f>
        <v>1</v>
      </c>
      <c r="R23">
        <f>[1]Sheet1!R22</f>
        <v>0</v>
      </c>
      <c r="S23">
        <f>[1]Sheet1!S22</f>
        <v>0</v>
      </c>
      <c r="T23">
        <f>[1]Sheet1!T22</f>
        <v>1</v>
      </c>
      <c r="U23">
        <f>[1]Sheet1!U22</f>
        <v>1</v>
      </c>
    </row>
    <row r="24" spans="1:21" x14ac:dyDescent="0.3">
      <c r="A24">
        <f>[1]Sheet1!A23</f>
        <v>21</v>
      </c>
      <c r="B24">
        <f>[1]Sheet1!B23</f>
        <v>0</v>
      </c>
      <c r="C24">
        <f>[1]Sheet1!C23</f>
        <v>0</v>
      </c>
      <c r="D24">
        <f>[1]Sheet1!D23</f>
        <v>1</v>
      </c>
      <c r="E24">
        <f>[1]Sheet1!E23</f>
        <v>1</v>
      </c>
      <c r="F24">
        <f>[1]Sheet1!F23</f>
        <v>0</v>
      </c>
      <c r="G24">
        <f>[1]Sheet1!G23</f>
        <v>0</v>
      </c>
      <c r="H24">
        <f>[1]Sheet1!H23</f>
        <v>1</v>
      </c>
      <c r="I24">
        <f>[1]Sheet1!I23</f>
        <v>1</v>
      </c>
      <c r="J24">
        <f>[1]Sheet1!J23</f>
        <v>0</v>
      </c>
      <c r="K24">
        <f>[1]Sheet1!K23</f>
        <v>0</v>
      </c>
      <c r="L24">
        <f>[1]Sheet1!L23</f>
        <v>1</v>
      </c>
      <c r="M24">
        <f>[1]Sheet1!M23</f>
        <v>1</v>
      </c>
      <c r="N24">
        <f>[1]Sheet1!N23</f>
        <v>0</v>
      </c>
      <c r="O24">
        <f>[1]Sheet1!O23</f>
        <v>0</v>
      </c>
      <c r="P24">
        <f>[1]Sheet1!P23</f>
        <v>1</v>
      </c>
      <c r="Q24">
        <f>[1]Sheet1!Q23</f>
        <v>1</v>
      </c>
      <c r="R24">
        <f>[1]Sheet1!R23</f>
        <v>0</v>
      </c>
      <c r="S24">
        <f>[1]Sheet1!S23</f>
        <v>0</v>
      </c>
      <c r="T24">
        <f>[1]Sheet1!T23</f>
        <v>1</v>
      </c>
      <c r="U24">
        <f>[1]Sheet1!U23</f>
        <v>1</v>
      </c>
    </row>
    <row r="25" spans="1:21" x14ac:dyDescent="0.3">
      <c r="A25">
        <f>[1]Sheet1!A24</f>
        <v>22</v>
      </c>
      <c r="B25">
        <f>[1]Sheet1!B24</f>
        <v>0</v>
      </c>
      <c r="C25">
        <f>[1]Sheet1!C24</f>
        <v>0</v>
      </c>
      <c r="D25">
        <f>[1]Sheet1!D24</f>
        <v>1</v>
      </c>
      <c r="E25">
        <f>[1]Sheet1!E24</f>
        <v>1</v>
      </c>
      <c r="F25">
        <f>[1]Sheet1!F24</f>
        <v>0</v>
      </c>
      <c r="G25">
        <f>[1]Sheet1!G24</f>
        <v>0</v>
      </c>
      <c r="H25">
        <f>[1]Sheet1!H24</f>
        <v>1</v>
      </c>
      <c r="I25">
        <f>[1]Sheet1!I24</f>
        <v>1</v>
      </c>
      <c r="J25">
        <f>[1]Sheet1!J24</f>
        <v>0</v>
      </c>
      <c r="K25">
        <f>[1]Sheet1!K24</f>
        <v>0</v>
      </c>
      <c r="L25">
        <f>[1]Sheet1!L24</f>
        <v>1</v>
      </c>
      <c r="M25">
        <f>[1]Sheet1!M24</f>
        <v>1</v>
      </c>
      <c r="N25">
        <f>[1]Sheet1!N24</f>
        <v>0</v>
      </c>
      <c r="O25">
        <f>[1]Sheet1!O24</f>
        <v>0</v>
      </c>
      <c r="P25">
        <f>[1]Sheet1!P24</f>
        <v>1</v>
      </c>
      <c r="Q25">
        <f>[1]Sheet1!Q24</f>
        <v>1</v>
      </c>
      <c r="R25">
        <f>[1]Sheet1!R24</f>
        <v>0</v>
      </c>
      <c r="S25">
        <f>[1]Sheet1!S24</f>
        <v>0</v>
      </c>
      <c r="T25">
        <f>[1]Sheet1!T24</f>
        <v>1</v>
      </c>
      <c r="U25">
        <f>[1]Sheet1!U24</f>
        <v>1</v>
      </c>
    </row>
    <row r="26" spans="1:21" x14ac:dyDescent="0.3">
      <c r="A26">
        <f>[1]Sheet1!A25</f>
        <v>23</v>
      </c>
      <c r="B26">
        <f>[1]Sheet1!B25</f>
        <v>0</v>
      </c>
      <c r="C26">
        <f>[1]Sheet1!C25</f>
        <v>0</v>
      </c>
      <c r="D26">
        <f>[1]Sheet1!D25</f>
        <v>1</v>
      </c>
      <c r="E26">
        <f>[1]Sheet1!E25</f>
        <v>1</v>
      </c>
      <c r="F26">
        <f>[1]Sheet1!F25</f>
        <v>0</v>
      </c>
      <c r="G26">
        <f>[1]Sheet1!G25</f>
        <v>0</v>
      </c>
      <c r="H26">
        <f>[1]Sheet1!H25</f>
        <v>1</v>
      </c>
      <c r="I26">
        <f>[1]Sheet1!I25</f>
        <v>1</v>
      </c>
      <c r="J26">
        <f>[1]Sheet1!J25</f>
        <v>0</v>
      </c>
      <c r="K26">
        <f>[1]Sheet1!K25</f>
        <v>0</v>
      </c>
      <c r="L26">
        <f>[1]Sheet1!L25</f>
        <v>1</v>
      </c>
      <c r="M26">
        <f>[1]Sheet1!M25</f>
        <v>1</v>
      </c>
      <c r="N26">
        <f>[1]Sheet1!N25</f>
        <v>0</v>
      </c>
      <c r="O26">
        <f>[1]Sheet1!O25</f>
        <v>0</v>
      </c>
      <c r="P26">
        <f>[1]Sheet1!P25</f>
        <v>1</v>
      </c>
      <c r="Q26">
        <f>[1]Sheet1!Q25</f>
        <v>1</v>
      </c>
      <c r="R26">
        <f>[1]Sheet1!R25</f>
        <v>0</v>
      </c>
      <c r="S26">
        <f>[1]Sheet1!S25</f>
        <v>0</v>
      </c>
      <c r="T26">
        <f>[1]Sheet1!T25</f>
        <v>1</v>
      </c>
      <c r="U26">
        <f>[1]Sheet1!U25</f>
        <v>1</v>
      </c>
    </row>
    <row r="28" spans="1:21" ht="21" x14ac:dyDescent="0.4">
      <c r="A28" s="28" t="s">
        <v>67</v>
      </c>
      <c r="B28" s="28"/>
      <c r="C28" s="28"/>
      <c r="D28" s="28"/>
      <c r="E28" s="28"/>
      <c r="F28" s="28"/>
      <c r="G28" s="28"/>
      <c r="H28" s="28"/>
      <c r="I28" s="28"/>
      <c r="J28" s="28"/>
      <c r="K28" s="28"/>
      <c r="L28" s="28"/>
      <c r="M28" s="28"/>
      <c r="N28" s="28"/>
      <c r="O28" s="28"/>
      <c r="P28" s="28"/>
      <c r="Q28" s="28"/>
    </row>
    <row r="29" spans="1:21" x14ac:dyDescent="0.3">
      <c r="A29">
        <f>[2]Sheet1!A1</f>
        <v>0</v>
      </c>
      <c r="B29" t="str">
        <f>[2]Sheet1!B1</f>
        <v>Irradiância Cenário &lt;function cenario at 0x000002088003AC10&gt; (pu/m²)</v>
      </c>
      <c r="C29" t="str">
        <f>[2]Sheet1!C1</f>
        <v>Potência Cenário &lt;function cenario at 0x000002088003AC10&gt; (kW)</v>
      </c>
      <c r="D29" t="str">
        <f>[2]Sheet1!D1</f>
        <v>Fator de temperatura Cenário &lt;function cenario at 0x000002088003AC10&gt;</v>
      </c>
      <c r="E29" t="str">
        <f>[2]Sheet1!E1</f>
        <v>Eficiência Cenário &lt;function cenario at 0x000002088003AC10&gt;</v>
      </c>
      <c r="F29" t="str">
        <f>[2]Sheet1!F1</f>
        <v>Irradiância Cenário Base (pu/m²)</v>
      </c>
      <c r="G29" t="str">
        <f>[2]Sheet1!G1</f>
        <v>Potência Cenário Base (kW)</v>
      </c>
      <c r="H29" t="str">
        <f>[2]Sheet1!H1</f>
        <v>Fator de temperatura Cenário Base</v>
      </c>
      <c r="I29" t="str">
        <f>[2]Sheet1!I1</f>
        <v>Eficiência Cenário Base</v>
      </c>
      <c r="J29">
        <f>[2]Sheet1!J1</f>
        <v>0</v>
      </c>
      <c r="K29">
        <f>[2]Sheet1!K1</f>
        <v>0</v>
      </c>
      <c r="L29">
        <f>[2]Sheet1!L1</f>
        <v>0</v>
      </c>
      <c r="M29">
        <f>[2]Sheet1!M1</f>
        <v>0</v>
      </c>
      <c r="N29">
        <f>[2]Sheet1!N1</f>
        <v>0</v>
      </c>
      <c r="O29">
        <f>[2]Sheet1!O1</f>
        <v>0</v>
      </c>
      <c r="P29">
        <f>[2]Sheet1!P1</f>
        <v>0</v>
      </c>
      <c r="Q29">
        <f>[2]Sheet1!Q1</f>
        <v>0</v>
      </c>
      <c r="R29">
        <f>[2]Sheet1!R1</f>
        <v>0</v>
      </c>
      <c r="S29">
        <f>[2]Sheet1!S1</f>
        <v>0</v>
      </c>
      <c r="T29">
        <f>[2]Sheet1!T1</f>
        <v>0</v>
      </c>
      <c r="U29">
        <f>[2]Sheet1!U1</f>
        <v>0</v>
      </c>
    </row>
    <row r="30" spans="1:21" x14ac:dyDescent="0.3">
      <c r="A30">
        <f>[2]Sheet1!A2</f>
        <v>0</v>
      </c>
      <c r="B30">
        <f>[2]Sheet1!B2</f>
        <v>0</v>
      </c>
      <c r="C30">
        <f>[2]Sheet1!C2</f>
        <v>0</v>
      </c>
      <c r="D30">
        <f>[2]Sheet1!D2</f>
        <v>1</v>
      </c>
      <c r="E30">
        <f>[2]Sheet1!E2</f>
        <v>1</v>
      </c>
      <c r="F30">
        <f>[2]Sheet1!F2</f>
        <v>0</v>
      </c>
      <c r="G30">
        <f>[2]Sheet1!G2</f>
        <v>0</v>
      </c>
      <c r="H30">
        <f>[2]Sheet1!H2</f>
        <v>0</v>
      </c>
      <c r="I30">
        <f>[2]Sheet1!I2</f>
        <v>0</v>
      </c>
      <c r="J30">
        <f>[2]Sheet1!J2</f>
        <v>0</v>
      </c>
      <c r="K30">
        <f>[2]Sheet1!K2</f>
        <v>0</v>
      </c>
      <c r="L30">
        <f>[2]Sheet1!L2</f>
        <v>0</v>
      </c>
      <c r="M30">
        <f>[2]Sheet1!M2</f>
        <v>0</v>
      </c>
      <c r="N30">
        <f>[2]Sheet1!N2</f>
        <v>0</v>
      </c>
      <c r="O30">
        <f>[2]Sheet1!O2</f>
        <v>0</v>
      </c>
      <c r="P30">
        <f>[2]Sheet1!P2</f>
        <v>0</v>
      </c>
      <c r="Q30">
        <f>[2]Sheet1!Q2</f>
        <v>0</v>
      </c>
      <c r="R30">
        <f>[2]Sheet1!R2</f>
        <v>0</v>
      </c>
      <c r="S30">
        <f>[2]Sheet1!S2</f>
        <v>0</v>
      </c>
      <c r="T30">
        <f>[2]Sheet1!T2</f>
        <v>0</v>
      </c>
      <c r="U30">
        <f>[2]Sheet1!U2</f>
        <v>0</v>
      </c>
    </row>
    <row r="31" spans="1:21" x14ac:dyDescent="0.3">
      <c r="A31">
        <f>[2]Sheet1!A3</f>
        <v>1</v>
      </c>
      <c r="B31">
        <f>[2]Sheet1!B3</f>
        <v>0</v>
      </c>
      <c r="C31">
        <f>[2]Sheet1!C3</f>
        <v>0</v>
      </c>
      <c r="D31">
        <f>[2]Sheet1!D3</f>
        <v>1</v>
      </c>
      <c r="E31">
        <f>[2]Sheet1!E3</f>
        <v>1</v>
      </c>
      <c r="F31">
        <f>[2]Sheet1!F3</f>
        <v>0</v>
      </c>
      <c r="G31">
        <f>[2]Sheet1!G3</f>
        <v>0</v>
      </c>
      <c r="H31">
        <f>[2]Sheet1!H3</f>
        <v>0</v>
      </c>
      <c r="I31">
        <f>[2]Sheet1!I3</f>
        <v>0</v>
      </c>
      <c r="J31">
        <f>[2]Sheet1!J3</f>
        <v>0</v>
      </c>
      <c r="K31">
        <f>[2]Sheet1!K3</f>
        <v>0</v>
      </c>
      <c r="L31">
        <f>[2]Sheet1!L3</f>
        <v>0</v>
      </c>
      <c r="M31">
        <f>[2]Sheet1!M3</f>
        <v>0</v>
      </c>
      <c r="N31">
        <f>[2]Sheet1!N3</f>
        <v>0</v>
      </c>
      <c r="O31">
        <f>[2]Sheet1!O3</f>
        <v>0</v>
      </c>
      <c r="P31">
        <f>[2]Sheet1!P3</f>
        <v>0</v>
      </c>
      <c r="Q31">
        <f>[2]Sheet1!Q3</f>
        <v>0</v>
      </c>
      <c r="R31">
        <f>[2]Sheet1!R3</f>
        <v>0</v>
      </c>
      <c r="S31">
        <f>[2]Sheet1!S3</f>
        <v>0</v>
      </c>
      <c r="T31">
        <f>[2]Sheet1!T3</f>
        <v>0</v>
      </c>
      <c r="U31">
        <f>[2]Sheet1!U3</f>
        <v>0</v>
      </c>
    </row>
    <row r="32" spans="1:21" x14ac:dyDescent="0.3">
      <c r="A32">
        <f>[2]Sheet1!A4</f>
        <v>2</v>
      </c>
      <c r="B32">
        <f>[2]Sheet1!B4</f>
        <v>0</v>
      </c>
      <c r="C32">
        <f>[2]Sheet1!C4</f>
        <v>0</v>
      </c>
      <c r="D32">
        <f>[2]Sheet1!D4</f>
        <v>1</v>
      </c>
      <c r="E32">
        <f>[2]Sheet1!E4</f>
        <v>1</v>
      </c>
      <c r="F32">
        <f>[2]Sheet1!F4</f>
        <v>0</v>
      </c>
      <c r="G32">
        <f>[2]Sheet1!G4</f>
        <v>0</v>
      </c>
      <c r="H32">
        <f>[2]Sheet1!H4</f>
        <v>0</v>
      </c>
      <c r="I32">
        <f>[2]Sheet1!I4</f>
        <v>0</v>
      </c>
      <c r="J32">
        <f>[2]Sheet1!J4</f>
        <v>0</v>
      </c>
      <c r="K32">
        <f>[2]Sheet1!K4</f>
        <v>0</v>
      </c>
      <c r="L32">
        <f>[2]Sheet1!L4</f>
        <v>0</v>
      </c>
      <c r="M32">
        <f>[2]Sheet1!M4</f>
        <v>0</v>
      </c>
      <c r="N32">
        <f>[2]Sheet1!N4</f>
        <v>0</v>
      </c>
      <c r="O32">
        <f>[2]Sheet1!O4</f>
        <v>0</v>
      </c>
      <c r="P32">
        <f>[2]Sheet1!P4</f>
        <v>0</v>
      </c>
      <c r="Q32">
        <f>[2]Sheet1!Q4</f>
        <v>0</v>
      </c>
      <c r="R32">
        <f>[2]Sheet1!R4</f>
        <v>0</v>
      </c>
      <c r="S32">
        <f>[2]Sheet1!S4</f>
        <v>0</v>
      </c>
      <c r="T32">
        <f>[2]Sheet1!T4</f>
        <v>0</v>
      </c>
      <c r="U32">
        <f>[2]Sheet1!U4</f>
        <v>0</v>
      </c>
    </row>
    <row r="33" spans="1:21" x14ac:dyDescent="0.3">
      <c r="A33">
        <f>[2]Sheet1!A5</f>
        <v>3</v>
      </c>
      <c r="B33">
        <f>[2]Sheet1!B5</f>
        <v>0</v>
      </c>
      <c r="C33">
        <f>[2]Sheet1!C5</f>
        <v>0</v>
      </c>
      <c r="D33">
        <f>[2]Sheet1!D5</f>
        <v>1</v>
      </c>
      <c r="E33">
        <f>[2]Sheet1!E5</f>
        <v>1</v>
      </c>
      <c r="F33">
        <f>[2]Sheet1!F5</f>
        <v>0</v>
      </c>
      <c r="G33">
        <f>[2]Sheet1!G5</f>
        <v>0</v>
      </c>
      <c r="H33">
        <f>[2]Sheet1!H5</f>
        <v>0</v>
      </c>
      <c r="I33">
        <f>[2]Sheet1!I5</f>
        <v>0</v>
      </c>
      <c r="J33">
        <f>[2]Sheet1!J5</f>
        <v>0</v>
      </c>
      <c r="K33">
        <f>[2]Sheet1!K5</f>
        <v>0</v>
      </c>
      <c r="L33">
        <f>[2]Sheet1!L5</f>
        <v>0</v>
      </c>
      <c r="M33">
        <f>[2]Sheet1!M5</f>
        <v>0</v>
      </c>
      <c r="N33">
        <f>[2]Sheet1!N5</f>
        <v>0</v>
      </c>
      <c r="O33">
        <f>[2]Sheet1!O5</f>
        <v>0</v>
      </c>
      <c r="P33">
        <f>[2]Sheet1!P5</f>
        <v>0</v>
      </c>
      <c r="Q33">
        <f>[2]Sheet1!Q5</f>
        <v>0</v>
      </c>
      <c r="R33">
        <f>[2]Sheet1!R5</f>
        <v>0</v>
      </c>
      <c r="S33">
        <f>[2]Sheet1!S5</f>
        <v>0</v>
      </c>
      <c r="T33">
        <f>[2]Sheet1!T5</f>
        <v>0</v>
      </c>
      <c r="U33">
        <f>[2]Sheet1!U5</f>
        <v>0</v>
      </c>
    </row>
    <row r="34" spans="1:21" x14ac:dyDescent="0.3">
      <c r="A34">
        <f>[2]Sheet1!A6</f>
        <v>4</v>
      </c>
      <c r="B34">
        <f>[2]Sheet1!B6</f>
        <v>0</v>
      </c>
      <c r="C34">
        <f>[2]Sheet1!C6</f>
        <v>0</v>
      </c>
      <c r="D34">
        <f>[2]Sheet1!D6</f>
        <v>1</v>
      </c>
      <c r="E34">
        <f>[2]Sheet1!E6</f>
        <v>1</v>
      </c>
      <c r="F34">
        <f>[2]Sheet1!F6</f>
        <v>0</v>
      </c>
      <c r="G34">
        <f>[2]Sheet1!G6</f>
        <v>0</v>
      </c>
      <c r="H34">
        <f>[2]Sheet1!H6</f>
        <v>0</v>
      </c>
      <c r="I34">
        <f>[2]Sheet1!I6</f>
        <v>0</v>
      </c>
      <c r="J34">
        <f>[2]Sheet1!J6</f>
        <v>0</v>
      </c>
      <c r="K34">
        <f>[2]Sheet1!K6</f>
        <v>0</v>
      </c>
      <c r="L34">
        <f>[2]Sheet1!L6</f>
        <v>0</v>
      </c>
      <c r="M34">
        <f>[2]Sheet1!M6</f>
        <v>0</v>
      </c>
      <c r="N34">
        <f>[2]Sheet1!N6</f>
        <v>0</v>
      </c>
      <c r="O34">
        <f>[2]Sheet1!O6</f>
        <v>0</v>
      </c>
      <c r="P34">
        <f>[2]Sheet1!P6</f>
        <v>0</v>
      </c>
      <c r="Q34">
        <f>[2]Sheet1!Q6</f>
        <v>0</v>
      </c>
      <c r="R34">
        <f>[2]Sheet1!R6</f>
        <v>0</v>
      </c>
      <c r="S34">
        <f>[2]Sheet1!S6</f>
        <v>0</v>
      </c>
      <c r="T34">
        <f>[2]Sheet1!T6</f>
        <v>0</v>
      </c>
      <c r="U34">
        <f>[2]Sheet1!U6</f>
        <v>0</v>
      </c>
    </row>
    <row r="35" spans="1:21" x14ac:dyDescent="0.3">
      <c r="A35">
        <f>[2]Sheet1!A7</f>
        <v>5</v>
      </c>
      <c r="B35">
        <f>[2]Sheet1!B7</f>
        <v>1.9600000232458111E-2</v>
      </c>
      <c r="C35">
        <f>[2]Sheet1!C7</f>
        <v>68.599998474121094</v>
      </c>
      <c r="D35">
        <f>[2]Sheet1!D7</f>
        <v>1</v>
      </c>
      <c r="E35">
        <f>[2]Sheet1!E7</f>
        <v>0.8245733380317688</v>
      </c>
      <c r="F35">
        <f>[2]Sheet1!F7</f>
        <v>0</v>
      </c>
      <c r="G35">
        <f>[2]Sheet1!G7</f>
        <v>0</v>
      </c>
      <c r="H35">
        <f>[2]Sheet1!H7</f>
        <v>0</v>
      </c>
      <c r="I35">
        <f>[2]Sheet1!I7</f>
        <v>0</v>
      </c>
      <c r="J35">
        <f>[2]Sheet1!J7</f>
        <v>0</v>
      </c>
      <c r="K35">
        <f>[2]Sheet1!K7</f>
        <v>0</v>
      </c>
      <c r="L35">
        <f>[2]Sheet1!L7</f>
        <v>0</v>
      </c>
      <c r="M35">
        <f>[2]Sheet1!M7</f>
        <v>0</v>
      </c>
      <c r="N35">
        <f>[2]Sheet1!N7</f>
        <v>0</v>
      </c>
      <c r="O35">
        <f>[2]Sheet1!O7</f>
        <v>0</v>
      </c>
      <c r="P35">
        <f>[2]Sheet1!P7</f>
        <v>0</v>
      </c>
      <c r="Q35">
        <f>[2]Sheet1!Q7</f>
        <v>0</v>
      </c>
      <c r="R35">
        <f>[2]Sheet1!R7</f>
        <v>0</v>
      </c>
      <c r="S35">
        <f>[2]Sheet1!S7</f>
        <v>0</v>
      </c>
      <c r="T35">
        <f>[2]Sheet1!T7</f>
        <v>0</v>
      </c>
      <c r="U35">
        <f>[2]Sheet1!U7</f>
        <v>0</v>
      </c>
    </row>
    <row r="36" spans="1:21" x14ac:dyDescent="0.3">
      <c r="A36">
        <f>[2]Sheet1!A8</f>
        <v>6</v>
      </c>
      <c r="B36">
        <f>[2]Sheet1!B8</f>
        <v>8.8200002908706665E-2</v>
      </c>
      <c r="C36">
        <f>[2]Sheet1!C8</f>
        <v>308.70001220703119</v>
      </c>
      <c r="D36">
        <f>[2]Sheet1!D8</f>
        <v>1</v>
      </c>
      <c r="E36">
        <f>[2]Sheet1!E8</f>
        <v>0.84057998657226563</v>
      </c>
      <c r="F36">
        <f>[2]Sheet1!F8</f>
        <v>0</v>
      </c>
      <c r="G36">
        <f>[2]Sheet1!G8</f>
        <v>0</v>
      </c>
      <c r="H36">
        <f>[2]Sheet1!H8</f>
        <v>0</v>
      </c>
      <c r="I36">
        <f>[2]Sheet1!I8</f>
        <v>0</v>
      </c>
      <c r="J36">
        <f>[2]Sheet1!J8</f>
        <v>0</v>
      </c>
      <c r="K36">
        <f>[2]Sheet1!K8</f>
        <v>0</v>
      </c>
      <c r="L36">
        <f>[2]Sheet1!L8</f>
        <v>0</v>
      </c>
      <c r="M36">
        <f>[2]Sheet1!M8</f>
        <v>0</v>
      </c>
      <c r="N36">
        <f>[2]Sheet1!N8</f>
        <v>0</v>
      </c>
      <c r="O36">
        <f>[2]Sheet1!O8</f>
        <v>0</v>
      </c>
      <c r="P36">
        <f>[2]Sheet1!P8</f>
        <v>0</v>
      </c>
      <c r="Q36">
        <f>[2]Sheet1!Q8</f>
        <v>0</v>
      </c>
      <c r="R36">
        <f>[2]Sheet1!R8</f>
        <v>0</v>
      </c>
      <c r="S36">
        <f>[2]Sheet1!S8</f>
        <v>0</v>
      </c>
      <c r="T36">
        <f>[2]Sheet1!T8</f>
        <v>0</v>
      </c>
      <c r="U36">
        <f>[2]Sheet1!U8</f>
        <v>0</v>
      </c>
    </row>
    <row r="37" spans="1:21" x14ac:dyDescent="0.3">
      <c r="A37">
        <f>[2]Sheet1!A9</f>
        <v>7</v>
      </c>
      <c r="B37">
        <f>[2]Sheet1!B9</f>
        <v>0.1666000038385391</v>
      </c>
      <c r="C37">
        <f>[2]Sheet1!C9</f>
        <v>583.0999755859375</v>
      </c>
      <c r="D37">
        <f>[2]Sheet1!D9</f>
        <v>1</v>
      </c>
      <c r="E37">
        <f>[2]Sheet1!E9</f>
        <v>0.85887330770492554</v>
      </c>
      <c r="F37">
        <f>[2]Sheet1!F9</f>
        <v>0</v>
      </c>
      <c r="G37">
        <f>[2]Sheet1!G9</f>
        <v>0</v>
      </c>
      <c r="H37">
        <f>[2]Sheet1!H9</f>
        <v>0</v>
      </c>
      <c r="I37">
        <f>[2]Sheet1!I9</f>
        <v>0</v>
      </c>
      <c r="J37">
        <f>[2]Sheet1!J9</f>
        <v>0</v>
      </c>
      <c r="K37">
        <f>[2]Sheet1!K9</f>
        <v>0</v>
      </c>
      <c r="L37">
        <f>[2]Sheet1!L9</f>
        <v>0</v>
      </c>
      <c r="M37">
        <f>[2]Sheet1!M9</f>
        <v>0</v>
      </c>
      <c r="N37">
        <f>[2]Sheet1!N9</f>
        <v>0</v>
      </c>
      <c r="O37">
        <f>[2]Sheet1!O9</f>
        <v>0</v>
      </c>
      <c r="P37">
        <f>[2]Sheet1!P9</f>
        <v>0</v>
      </c>
      <c r="Q37">
        <f>[2]Sheet1!Q9</f>
        <v>0</v>
      </c>
      <c r="R37">
        <f>[2]Sheet1!R9</f>
        <v>0</v>
      </c>
      <c r="S37">
        <f>[2]Sheet1!S9</f>
        <v>0</v>
      </c>
      <c r="T37">
        <f>[2]Sheet1!T9</f>
        <v>0</v>
      </c>
      <c r="U37">
        <f>[2]Sheet1!U9</f>
        <v>0</v>
      </c>
    </row>
    <row r="38" spans="1:21" x14ac:dyDescent="0.3">
      <c r="A38">
        <f>[2]Sheet1!A10</f>
        <v>8</v>
      </c>
      <c r="B38">
        <f>[2]Sheet1!B10</f>
        <v>0.28420001268386841</v>
      </c>
      <c r="C38">
        <f>[2]Sheet1!C10</f>
        <v>954.9119873046875</v>
      </c>
      <c r="D38">
        <f>[2]Sheet1!D10</f>
        <v>0.95999997854232788</v>
      </c>
      <c r="E38">
        <f>[2]Sheet1!E10</f>
        <v>0.88366079330444336</v>
      </c>
      <c r="F38">
        <f>[2]Sheet1!F10</f>
        <v>0</v>
      </c>
      <c r="G38">
        <f>[2]Sheet1!G10</f>
        <v>0</v>
      </c>
      <c r="H38">
        <f>[2]Sheet1!H10</f>
        <v>0</v>
      </c>
      <c r="I38">
        <f>[2]Sheet1!I10</f>
        <v>0</v>
      </c>
      <c r="J38">
        <f>[2]Sheet1!J10</f>
        <v>0</v>
      </c>
      <c r="K38">
        <f>[2]Sheet1!K10</f>
        <v>0</v>
      </c>
      <c r="L38">
        <f>[2]Sheet1!L10</f>
        <v>0</v>
      </c>
      <c r="M38">
        <f>[2]Sheet1!M10</f>
        <v>0</v>
      </c>
      <c r="N38">
        <f>[2]Sheet1!N10</f>
        <v>0</v>
      </c>
      <c r="O38">
        <f>[2]Sheet1!O10</f>
        <v>0</v>
      </c>
      <c r="P38">
        <f>[2]Sheet1!P10</f>
        <v>0</v>
      </c>
      <c r="Q38">
        <f>[2]Sheet1!Q10</f>
        <v>0</v>
      </c>
      <c r="R38">
        <f>[2]Sheet1!R10</f>
        <v>0</v>
      </c>
      <c r="S38">
        <f>[2]Sheet1!S10</f>
        <v>0</v>
      </c>
      <c r="T38">
        <f>[2]Sheet1!T10</f>
        <v>0</v>
      </c>
      <c r="U38">
        <f>[2]Sheet1!U10</f>
        <v>0</v>
      </c>
    </row>
    <row r="39" spans="1:21" x14ac:dyDescent="0.3">
      <c r="A39">
        <f>[2]Sheet1!A11</f>
        <v>9</v>
      </c>
      <c r="B39">
        <f>[2]Sheet1!B11</f>
        <v>0.50959998369216919</v>
      </c>
      <c r="C39">
        <f>[2]Sheet1!C11</f>
        <v>1676.583984375</v>
      </c>
      <c r="D39">
        <f>[2]Sheet1!D11</f>
        <v>0.93999999761581421</v>
      </c>
      <c r="E39">
        <f>[2]Sheet1!E11</f>
        <v>0.91191458702087402</v>
      </c>
      <c r="F39">
        <f>[2]Sheet1!F11</f>
        <v>0</v>
      </c>
      <c r="G39">
        <f>[2]Sheet1!G11</f>
        <v>0</v>
      </c>
      <c r="H39">
        <f>[2]Sheet1!H11</f>
        <v>0</v>
      </c>
      <c r="I39">
        <f>[2]Sheet1!I11</f>
        <v>0</v>
      </c>
      <c r="J39">
        <f>[2]Sheet1!J11</f>
        <v>0</v>
      </c>
      <c r="K39">
        <f>[2]Sheet1!K11</f>
        <v>0</v>
      </c>
      <c r="L39">
        <f>[2]Sheet1!L11</f>
        <v>0</v>
      </c>
      <c r="M39">
        <f>[2]Sheet1!M11</f>
        <v>0</v>
      </c>
      <c r="N39">
        <f>[2]Sheet1!N11</f>
        <v>0</v>
      </c>
      <c r="O39">
        <f>[2]Sheet1!O11</f>
        <v>0</v>
      </c>
      <c r="P39">
        <f>[2]Sheet1!P11</f>
        <v>0</v>
      </c>
      <c r="Q39">
        <f>[2]Sheet1!Q11</f>
        <v>0</v>
      </c>
      <c r="R39">
        <f>[2]Sheet1!R11</f>
        <v>0</v>
      </c>
      <c r="S39">
        <f>[2]Sheet1!S11</f>
        <v>0</v>
      </c>
      <c r="T39">
        <f>[2]Sheet1!T11</f>
        <v>0</v>
      </c>
      <c r="U39">
        <f>[2]Sheet1!U11</f>
        <v>0</v>
      </c>
    </row>
    <row r="40" spans="1:21" x14ac:dyDescent="0.3">
      <c r="A40">
        <f>[2]Sheet1!A12</f>
        <v>10</v>
      </c>
      <c r="B40">
        <f>[2]Sheet1!B12</f>
        <v>0.73500001430511475</v>
      </c>
      <c r="C40">
        <f>[2]Sheet1!C12</f>
        <v>2366.699951171875</v>
      </c>
      <c r="D40">
        <f>[2]Sheet1!D12</f>
        <v>0.92000001668930054</v>
      </c>
      <c r="E40">
        <f>[2]Sheet1!E12</f>
        <v>0.92916750907897949</v>
      </c>
      <c r="F40">
        <f>[2]Sheet1!F12</f>
        <v>0</v>
      </c>
      <c r="G40">
        <f>[2]Sheet1!G12</f>
        <v>0</v>
      </c>
      <c r="H40">
        <f>[2]Sheet1!H12</f>
        <v>0</v>
      </c>
      <c r="I40">
        <f>[2]Sheet1!I12</f>
        <v>0</v>
      </c>
      <c r="J40">
        <f>[2]Sheet1!J12</f>
        <v>0</v>
      </c>
      <c r="K40">
        <f>[2]Sheet1!K12</f>
        <v>0</v>
      </c>
      <c r="L40">
        <f>[2]Sheet1!L12</f>
        <v>0</v>
      </c>
      <c r="M40">
        <f>[2]Sheet1!M12</f>
        <v>0</v>
      </c>
      <c r="N40">
        <f>[2]Sheet1!N12</f>
        <v>0</v>
      </c>
      <c r="O40">
        <f>[2]Sheet1!O12</f>
        <v>0</v>
      </c>
      <c r="P40">
        <f>[2]Sheet1!P12</f>
        <v>0</v>
      </c>
      <c r="Q40">
        <f>[2]Sheet1!Q12</f>
        <v>0</v>
      </c>
      <c r="R40">
        <f>[2]Sheet1!R12</f>
        <v>0</v>
      </c>
      <c r="S40">
        <f>[2]Sheet1!S12</f>
        <v>0</v>
      </c>
      <c r="T40">
        <f>[2]Sheet1!T12</f>
        <v>0</v>
      </c>
      <c r="U40">
        <f>[2]Sheet1!U12</f>
        <v>0</v>
      </c>
    </row>
    <row r="41" spans="1:21" x14ac:dyDescent="0.3">
      <c r="A41">
        <f>[2]Sheet1!A13</f>
        <v>11</v>
      </c>
      <c r="B41">
        <f>[2]Sheet1!B13</f>
        <v>0.90160000324249268</v>
      </c>
      <c r="C41">
        <f>[2]Sheet1!C13</f>
        <v>2840.0400390625</v>
      </c>
      <c r="D41">
        <f>[2]Sheet1!D13</f>
        <v>0.89999997615814209</v>
      </c>
      <c r="E41">
        <f>[2]Sheet1!E13</f>
        <v>0.93488931655883789</v>
      </c>
      <c r="F41">
        <f>[2]Sheet1!F13</f>
        <v>0</v>
      </c>
      <c r="G41">
        <f>[2]Sheet1!G13</f>
        <v>0</v>
      </c>
      <c r="H41">
        <f>[2]Sheet1!H13</f>
        <v>0</v>
      </c>
      <c r="I41">
        <f>[2]Sheet1!I13</f>
        <v>0</v>
      </c>
      <c r="J41">
        <f>[2]Sheet1!J13</f>
        <v>0</v>
      </c>
      <c r="K41">
        <f>[2]Sheet1!K13</f>
        <v>0</v>
      </c>
      <c r="L41">
        <f>[2]Sheet1!L13</f>
        <v>0</v>
      </c>
      <c r="M41">
        <f>[2]Sheet1!M13</f>
        <v>0</v>
      </c>
      <c r="N41">
        <f>[2]Sheet1!N13</f>
        <v>0</v>
      </c>
      <c r="O41">
        <f>[2]Sheet1!O13</f>
        <v>0</v>
      </c>
      <c r="P41">
        <f>[2]Sheet1!P13</f>
        <v>0</v>
      </c>
      <c r="Q41">
        <f>[2]Sheet1!Q13</f>
        <v>0</v>
      </c>
      <c r="R41">
        <f>[2]Sheet1!R13</f>
        <v>0</v>
      </c>
      <c r="S41">
        <f>[2]Sheet1!S13</f>
        <v>0</v>
      </c>
      <c r="T41">
        <f>[2]Sheet1!T13</f>
        <v>0</v>
      </c>
      <c r="U41">
        <f>[2]Sheet1!U13</f>
        <v>0</v>
      </c>
    </row>
    <row r="42" spans="1:21" x14ac:dyDescent="0.3">
      <c r="A42">
        <f>[2]Sheet1!A14</f>
        <v>12</v>
      </c>
      <c r="B42">
        <f>[2]Sheet1!B14</f>
        <v>0.98000001907348633</v>
      </c>
      <c r="C42">
        <f>[2]Sheet1!C14</f>
        <v>2949.800048828125</v>
      </c>
      <c r="D42">
        <f>[2]Sheet1!D14</f>
        <v>0.86000001430511475</v>
      </c>
      <c r="E42">
        <f>[2]Sheet1!E14</f>
        <v>0.93610888719558716</v>
      </c>
      <c r="F42">
        <f>[2]Sheet1!F14</f>
        <v>0</v>
      </c>
      <c r="G42">
        <f>[2]Sheet1!G14</f>
        <v>0</v>
      </c>
      <c r="H42">
        <f>[2]Sheet1!H14</f>
        <v>0</v>
      </c>
      <c r="I42">
        <f>[2]Sheet1!I14</f>
        <v>0</v>
      </c>
      <c r="J42">
        <f>[2]Sheet1!J14</f>
        <v>0</v>
      </c>
      <c r="K42">
        <f>[2]Sheet1!K14</f>
        <v>0</v>
      </c>
      <c r="L42">
        <f>[2]Sheet1!L14</f>
        <v>0</v>
      </c>
      <c r="M42">
        <f>[2]Sheet1!M14</f>
        <v>0</v>
      </c>
      <c r="N42">
        <f>[2]Sheet1!N14</f>
        <v>0</v>
      </c>
      <c r="O42">
        <f>[2]Sheet1!O14</f>
        <v>0</v>
      </c>
      <c r="P42">
        <f>[2]Sheet1!P14</f>
        <v>0</v>
      </c>
      <c r="Q42">
        <f>[2]Sheet1!Q14</f>
        <v>0</v>
      </c>
      <c r="R42">
        <f>[2]Sheet1!R14</f>
        <v>0</v>
      </c>
      <c r="S42">
        <f>[2]Sheet1!S14</f>
        <v>0</v>
      </c>
      <c r="T42">
        <f>[2]Sheet1!T14</f>
        <v>0</v>
      </c>
      <c r="U42">
        <f>[2]Sheet1!U14</f>
        <v>0</v>
      </c>
    </row>
    <row r="43" spans="1:21" x14ac:dyDescent="0.3">
      <c r="A43">
        <f>[2]Sheet1!A15</f>
        <v>13</v>
      </c>
      <c r="B43">
        <f>[2]Sheet1!B15</f>
        <v>0.9309999942779541</v>
      </c>
      <c r="C43">
        <f>[2]Sheet1!C15</f>
        <v>2802.31005859375</v>
      </c>
      <c r="D43">
        <f>[2]Sheet1!D15</f>
        <v>0.86000001430511475</v>
      </c>
      <c r="E43">
        <f>[2]Sheet1!E15</f>
        <v>0.93447011709213257</v>
      </c>
      <c r="F43">
        <f>[2]Sheet1!F15</f>
        <v>0</v>
      </c>
      <c r="G43">
        <f>[2]Sheet1!G15</f>
        <v>0</v>
      </c>
      <c r="H43">
        <f>[2]Sheet1!H15</f>
        <v>0</v>
      </c>
      <c r="I43">
        <f>[2]Sheet1!I15</f>
        <v>0</v>
      </c>
      <c r="J43">
        <f>[2]Sheet1!J15</f>
        <v>0</v>
      </c>
      <c r="K43">
        <f>[2]Sheet1!K15</f>
        <v>0</v>
      </c>
      <c r="L43">
        <f>[2]Sheet1!L15</f>
        <v>0</v>
      </c>
      <c r="M43">
        <f>[2]Sheet1!M15</f>
        <v>0</v>
      </c>
      <c r="N43">
        <f>[2]Sheet1!N15</f>
        <v>0</v>
      </c>
      <c r="O43">
        <f>[2]Sheet1!O15</f>
        <v>0</v>
      </c>
      <c r="P43">
        <f>[2]Sheet1!P15</f>
        <v>0</v>
      </c>
      <c r="Q43">
        <f>[2]Sheet1!Q15</f>
        <v>0</v>
      </c>
      <c r="R43">
        <f>[2]Sheet1!R15</f>
        <v>0</v>
      </c>
      <c r="S43">
        <f>[2]Sheet1!S15</f>
        <v>0</v>
      </c>
      <c r="T43">
        <f>[2]Sheet1!T15</f>
        <v>0</v>
      </c>
      <c r="U43">
        <f>[2]Sheet1!U15</f>
        <v>0</v>
      </c>
    </row>
    <row r="44" spans="1:21" x14ac:dyDescent="0.3">
      <c r="A44">
        <f>[2]Sheet1!A16</f>
        <v>14</v>
      </c>
      <c r="B44">
        <f>[2]Sheet1!B16</f>
        <v>0.7839999794960022</v>
      </c>
      <c r="C44">
        <f>[2]Sheet1!C16</f>
        <v>2414.719970703125</v>
      </c>
      <c r="D44">
        <f>[2]Sheet1!D16</f>
        <v>0.87999999523162842</v>
      </c>
      <c r="E44">
        <f>[2]Sheet1!E16</f>
        <v>0.93016356229782104</v>
      </c>
      <c r="F44">
        <f>[2]Sheet1!F16</f>
        <v>0</v>
      </c>
      <c r="G44">
        <f>[2]Sheet1!G16</f>
        <v>0</v>
      </c>
      <c r="H44">
        <f>[2]Sheet1!H16</f>
        <v>0</v>
      </c>
      <c r="I44">
        <f>[2]Sheet1!I16</f>
        <v>0</v>
      </c>
      <c r="J44">
        <f>[2]Sheet1!J16</f>
        <v>0</v>
      </c>
      <c r="K44">
        <f>[2]Sheet1!K16</f>
        <v>0</v>
      </c>
      <c r="L44">
        <f>[2]Sheet1!L16</f>
        <v>0</v>
      </c>
      <c r="M44">
        <f>[2]Sheet1!M16</f>
        <v>0</v>
      </c>
      <c r="N44">
        <f>[2]Sheet1!N16</f>
        <v>0</v>
      </c>
      <c r="O44">
        <f>[2]Sheet1!O16</f>
        <v>0</v>
      </c>
      <c r="P44">
        <f>[2]Sheet1!P16</f>
        <v>0</v>
      </c>
      <c r="Q44">
        <f>[2]Sheet1!Q16</f>
        <v>0</v>
      </c>
      <c r="R44">
        <f>[2]Sheet1!R16</f>
        <v>0</v>
      </c>
      <c r="S44">
        <f>[2]Sheet1!S16</f>
        <v>0</v>
      </c>
      <c r="T44">
        <f>[2]Sheet1!T16</f>
        <v>0</v>
      </c>
      <c r="U44">
        <f>[2]Sheet1!U16</f>
        <v>0</v>
      </c>
    </row>
    <row r="45" spans="1:21" x14ac:dyDescent="0.3">
      <c r="A45">
        <f>[2]Sheet1!A17</f>
        <v>15</v>
      </c>
      <c r="B45">
        <f>[2]Sheet1!B17</f>
        <v>0.55860000848770142</v>
      </c>
      <c r="C45">
        <f>[2]Sheet1!C17</f>
        <v>1837.7939453125</v>
      </c>
      <c r="D45">
        <f>[2]Sheet1!D17</f>
        <v>0.93999999761581421</v>
      </c>
      <c r="E45">
        <f>[2]Sheet1!E17</f>
        <v>0.91594487428665161</v>
      </c>
      <c r="F45">
        <f>[2]Sheet1!F17</f>
        <v>0</v>
      </c>
      <c r="G45">
        <f>[2]Sheet1!G17</f>
        <v>0</v>
      </c>
      <c r="H45">
        <f>[2]Sheet1!H17</f>
        <v>0</v>
      </c>
      <c r="I45">
        <f>[2]Sheet1!I17</f>
        <v>0</v>
      </c>
      <c r="J45">
        <f>[2]Sheet1!J17</f>
        <v>0</v>
      </c>
      <c r="K45">
        <f>[2]Sheet1!K17</f>
        <v>0</v>
      </c>
      <c r="L45">
        <f>[2]Sheet1!L17</f>
        <v>0</v>
      </c>
      <c r="M45">
        <f>[2]Sheet1!M17</f>
        <v>0</v>
      </c>
      <c r="N45">
        <f>[2]Sheet1!N17</f>
        <v>0</v>
      </c>
      <c r="O45">
        <f>[2]Sheet1!O17</f>
        <v>0</v>
      </c>
      <c r="P45">
        <f>[2]Sheet1!P17</f>
        <v>0</v>
      </c>
      <c r="Q45">
        <f>[2]Sheet1!Q17</f>
        <v>0</v>
      </c>
      <c r="R45">
        <f>[2]Sheet1!R17</f>
        <v>0</v>
      </c>
      <c r="S45">
        <f>[2]Sheet1!S17</f>
        <v>0</v>
      </c>
      <c r="T45">
        <f>[2]Sheet1!T17</f>
        <v>0</v>
      </c>
      <c r="U45">
        <f>[2]Sheet1!U17</f>
        <v>0</v>
      </c>
    </row>
    <row r="46" spans="1:21" x14ac:dyDescent="0.3">
      <c r="A46">
        <f>[2]Sheet1!A18</f>
        <v>16</v>
      </c>
      <c r="B46">
        <f>[2]Sheet1!B18</f>
        <v>0.45080000162124628</v>
      </c>
      <c r="C46">
        <f>[2]Sheet1!C18</f>
        <v>1514.68798828125</v>
      </c>
      <c r="D46">
        <f>[2]Sheet1!D18</f>
        <v>0.95999997854232788</v>
      </c>
      <c r="E46">
        <f>[2]Sheet1!E18</f>
        <v>0.9078671932220459</v>
      </c>
      <c r="F46">
        <f>[2]Sheet1!F18</f>
        <v>0</v>
      </c>
      <c r="G46">
        <f>[2]Sheet1!G18</f>
        <v>0</v>
      </c>
      <c r="H46">
        <f>[2]Sheet1!H18</f>
        <v>0</v>
      </c>
      <c r="I46">
        <f>[2]Sheet1!I18</f>
        <v>0</v>
      </c>
      <c r="J46">
        <f>[2]Sheet1!J18</f>
        <v>0</v>
      </c>
      <c r="K46">
        <f>[2]Sheet1!K18</f>
        <v>0</v>
      </c>
      <c r="L46">
        <f>[2]Sheet1!L18</f>
        <v>0</v>
      </c>
      <c r="M46">
        <f>[2]Sheet1!M18</f>
        <v>0</v>
      </c>
      <c r="N46">
        <f>[2]Sheet1!N18</f>
        <v>0</v>
      </c>
      <c r="O46">
        <f>[2]Sheet1!O18</f>
        <v>0</v>
      </c>
      <c r="P46">
        <f>[2]Sheet1!P18</f>
        <v>0</v>
      </c>
      <c r="Q46">
        <f>[2]Sheet1!Q18</f>
        <v>0</v>
      </c>
      <c r="R46">
        <f>[2]Sheet1!R18</f>
        <v>0</v>
      </c>
      <c r="S46">
        <f>[2]Sheet1!S18</f>
        <v>0</v>
      </c>
      <c r="T46">
        <f>[2]Sheet1!T18</f>
        <v>0</v>
      </c>
      <c r="U46">
        <f>[2]Sheet1!U18</f>
        <v>0</v>
      </c>
    </row>
    <row r="47" spans="1:21" x14ac:dyDescent="0.3">
      <c r="A47">
        <f>[2]Sheet1!A19</f>
        <v>17</v>
      </c>
      <c r="B47">
        <f>[2]Sheet1!B19</f>
        <v>0.2254000008106232</v>
      </c>
      <c r="C47">
        <f>[2]Sheet1!C19</f>
        <v>773.12200927734375</v>
      </c>
      <c r="D47">
        <f>[2]Sheet1!D19</f>
        <v>0.98000001907348633</v>
      </c>
      <c r="E47">
        <f>[2]Sheet1!E19</f>
        <v>0.87154144048690796</v>
      </c>
      <c r="F47">
        <f>[2]Sheet1!F19</f>
        <v>0</v>
      </c>
      <c r="G47">
        <f>[2]Sheet1!G19</f>
        <v>0</v>
      </c>
      <c r="H47">
        <f>[2]Sheet1!H19</f>
        <v>0</v>
      </c>
      <c r="I47">
        <f>[2]Sheet1!I19</f>
        <v>0</v>
      </c>
      <c r="J47">
        <f>[2]Sheet1!J19</f>
        <v>0</v>
      </c>
      <c r="K47">
        <f>[2]Sheet1!K19</f>
        <v>0</v>
      </c>
      <c r="L47">
        <f>[2]Sheet1!L19</f>
        <v>0</v>
      </c>
      <c r="M47">
        <f>[2]Sheet1!M19</f>
        <v>0</v>
      </c>
      <c r="N47">
        <f>[2]Sheet1!N19</f>
        <v>0</v>
      </c>
      <c r="O47">
        <f>[2]Sheet1!O19</f>
        <v>0</v>
      </c>
      <c r="P47">
        <f>[2]Sheet1!P19</f>
        <v>0</v>
      </c>
      <c r="Q47">
        <f>[2]Sheet1!Q19</f>
        <v>0</v>
      </c>
      <c r="R47">
        <f>[2]Sheet1!R19</f>
        <v>0</v>
      </c>
      <c r="S47">
        <f>[2]Sheet1!S19</f>
        <v>0</v>
      </c>
      <c r="T47">
        <f>[2]Sheet1!T19</f>
        <v>0</v>
      </c>
      <c r="U47">
        <f>[2]Sheet1!U19</f>
        <v>0</v>
      </c>
    </row>
    <row r="48" spans="1:21" x14ac:dyDescent="0.3">
      <c r="A48">
        <f>[2]Sheet1!A20</f>
        <v>18</v>
      </c>
      <c r="B48">
        <f>[2]Sheet1!B20</f>
        <v>2.9400000348687168E-2</v>
      </c>
      <c r="C48">
        <f>[2]Sheet1!C20</f>
        <v>102.90000152587891</v>
      </c>
      <c r="D48">
        <f>[2]Sheet1!D20</f>
        <v>1</v>
      </c>
      <c r="E48">
        <f>[2]Sheet1!E20</f>
        <v>0.82686001062393188</v>
      </c>
      <c r="F48">
        <f>[2]Sheet1!F20</f>
        <v>0</v>
      </c>
      <c r="G48">
        <f>[2]Sheet1!G20</f>
        <v>0</v>
      </c>
      <c r="H48">
        <f>[2]Sheet1!H20</f>
        <v>0</v>
      </c>
      <c r="I48">
        <f>[2]Sheet1!I20</f>
        <v>0</v>
      </c>
      <c r="J48">
        <f>[2]Sheet1!J20</f>
        <v>0</v>
      </c>
      <c r="K48">
        <f>[2]Sheet1!K20</f>
        <v>0</v>
      </c>
      <c r="L48">
        <f>[2]Sheet1!L20</f>
        <v>0</v>
      </c>
      <c r="M48">
        <f>[2]Sheet1!M20</f>
        <v>0</v>
      </c>
      <c r="N48">
        <f>[2]Sheet1!N20</f>
        <v>0</v>
      </c>
      <c r="O48">
        <f>[2]Sheet1!O20</f>
        <v>0</v>
      </c>
      <c r="P48">
        <f>[2]Sheet1!P20</f>
        <v>0</v>
      </c>
      <c r="Q48">
        <f>[2]Sheet1!Q20</f>
        <v>0</v>
      </c>
      <c r="R48">
        <f>[2]Sheet1!R20</f>
        <v>0</v>
      </c>
      <c r="S48">
        <f>[2]Sheet1!S20</f>
        <v>0</v>
      </c>
      <c r="T48">
        <f>[2]Sheet1!T20</f>
        <v>0</v>
      </c>
      <c r="U48">
        <f>[2]Sheet1!U20</f>
        <v>0</v>
      </c>
    </row>
    <row r="49" spans="1:21" x14ac:dyDescent="0.3">
      <c r="A49">
        <f>[2]Sheet1!A21</f>
        <v>19</v>
      </c>
      <c r="B49">
        <f>[2]Sheet1!B21</f>
        <v>0</v>
      </c>
      <c r="C49">
        <f>[2]Sheet1!C21</f>
        <v>0</v>
      </c>
      <c r="D49">
        <f>[2]Sheet1!D21</f>
        <v>1</v>
      </c>
      <c r="E49">
        <f>[2]Sheet1!E21</f>
        <v>1</v>
      </c>
      <c r="F49">
        <f>[2]Sheet1!F21</f>
        <v>0</v>
      </c>
      <c r="G49">
        <f>[2]Sheet1!G21</f>
        <v>0</v>
      </c>
      <c r="H49">
        <f>[2]Sheet1!H21</f>
        <v>0</v>
      </c>
      <c r="I49">
        <f>[2]Sheet1!I21</f>
        <v>0</v>
      </c>
      <c r="J49">
        <f>[2]Sheet1!J21</f>
        <v>0</v>
      </c>
      <c r="K49">
        <f>[2]Sheet1!K21</f>
        <v>0</v>
      </c>
      <c r="L49">
        <f>[2]Sheet1!L21</f>
        <v>0</v>
      </c>
      <c r="M49">
        <f>[2]Sheet1!M21</f>
        <v>0</v>
      </c>
      <c r="N49">
        <f>[2]Sheet1!N21</f>
        <v>0</v>
      </c>
      <c r="O49">
        <f>[2]Sheet1!O21</f>
        <v>0</v>
      </c>
      <c r="P49">
        <f>[2]Sheet1!P21</f>
        <v>0</v>
      </c>
      <c r="Q49">
        <f>[2]Sheet1!Q21</f>
        <v>0</v>
      </c>
      <c r="R49">
        <f>[2]Sheet1!R21</f>
        <v>0</v>
      </c>
      <c r="S49">
        <f>[2]Sheet1!S21</f>
        <v>0</v>
      </c>
      <c r="T49">
        <f>[2]Sheet1!T21</f>
        <v>0</v>
      </c>
      <c r="U49">
        <f>[2]Sheet1!U21</f>
        <v>0</v>
      </c>
    </row>
    <row r="50" spans="1:21" x14ac:dyDescent="0.3">
      <c r="A50">
        <f>[2]Sheet1!A22</f>
        <v>20</v>
      </c>
      <c r="B50">
        <f>[2]Sheet1!B22</f>
        <v>0</v>
      </c>
      <c r="C50">
        <f>[2]Sheet1!C22</f>
        <v>0</v>
      </c>
      <c r="D50">
        <f>[2]Sheet1!D22</f>
        <v>1</v>
      </c>
      <c r="E50">
        <f>[2]Sheet1!E22</f>
        <v>1</v>
      </c>
      <c r="F50">
        <f>[2]Sheet1!F22</f>
        <v>0</v>
      </c>
      <c r="G50">
        <f>[2]Sheet1!G22</f>
        <v>0</v>
      </c>
      <c r="H50">
        <f>[2]Sheet1!H22</f>
        <v>0</v>
      </c>
      <c r="I50">
        <f>[2]Sheet1!I22</f>
        <v>0</v>
      </c>
      <c r="J50">
        <f>[2]Sheet1!J22</f>
        <v>0</v>
      </c>
      <c r="K50">
        <f>[2]Sheet1!K22</f>
        <v>0</v>
      </c>
      <c r="L50">
        <f>[2]Sheet1!L22</f>
        <v>0</v>
      </c>
      <c r="M50">
        <f>[2]Sheet1!M22</f>
        <v>0</v>
      </c>
      <c r="N50">
        <f>[2]Sheet1!N22</f>
        <v>0</v>
      </c>
      <c r="O50">
        <f>[2]Sheet1!O22</f>
        <v>0</v>
      </c>
      <c r="P50">
        <f>[2]Sheet1!P22</f>
        <v>0</v>
      </c>
      <c r="Q50">
        <f>[2]Sheet1!Q22</f>
        <v>0</v>
      </c>
      <c r="R50">
        <f>[2]Sheet1!R22</f>
        <v>0</v>
      </c>
      <c r="S50">
        <f>[2]Sheet1!S22</f>
        <v>0</v>
      </c>
      <c r="T50">
        <f>[2]Sheet1!T22</f>
        <v>0</v>
      </c>
      <c r="U50">
        <f>[2]Sheet1!U22</f>
        <v>0</v>
      </c>
    </row>
    <row r="51" spans="1:21" x14ac:dyDescent="0.3">
      <c r="A51">
        <f>[2]Sheet1!A23</f>
        <v>21</v>
      </c>
      <c r="B51">
        <f>[2]Sheet1!B23</f>
        <v>0</v>
      </c>
      <c r="C51">
        <f>[2]Sheet1!C23</f>
        <v>0</v>
      </c>
      <c r="D51">
        <f>[2]Sheet1!D23</f>
        <v>1</v>
      </c>
      <c r="E51">
        <f>[2]Sheet1!E23</f>
        <v>1</v>
      </c>
      <c r="F51">
        <f>[2]Sheet1!F23</f>
        <v>0</v>
      </c>
      <c r="G51">
        <f>[2]Sheet1!G23</f>
        <v>0</v>
      </c>
      <c r="H51">
        <f>[2]Sheet1!H23</f>
        <v>0</v>
      </c>
      <c r="I51">
        <f>[2]Sheet1!I23</f>
        <v>0</v>
      </c>
      <c r="J51">
        <f>[2]Sheet1!J23</f>
        <v>0</v>
      </c>
      <c r="K51">
        <f>[2]Sheet1!K23</f>
        <v>0</v>
      </c>
      <c r="L51">
        <f>[2]Sheet1!L23</f>
        <v>0</v>
      </c>
      <c r="M51">
        <f>[2]Sheet1!M23</f>
        <v>0</v>
      </c>
      <c r="N51">
        <f>[2]Sheet1!N23</f>
        <v>0</v>
      </c>
      <c r="O51">
        <f>[2]Sheet1!O23</f>
        <v>0</v>
      </c>
      <c r="P51">
        <f>[2]Sheet1!P23</f>
        <v>0</v>
      </c>
      <c r="Q51">
        <f>[2]Sheet1!Q23</f>
        <v>0</v>
      </c>
      <c r="R51">
        <f>[2]Sheet1!R23</f>
        <v>0</v>
      </c>
      <c r="S51">
        <f>[2]Sheet1!S23</f>
        <v>0</v>
      </c>
      <c r="T51">
        <f>[2]Sheet1!T23</f>
        <v>0</v>
      </c>
      <c r="U51">
        <f>[2]Sheet1!U23</f>
        <v>0</v>
      </c>
    </row>
    <row r="52" spans="1:21" x14ac:dyDescent="0.3">
      <c r="A52">
        <f>[2]Sheet1!A24</f>
        <v>22</v>
      </c>
      <c r="B52">
        <f>[2]Sheet1!B24</f>
        <v>0</v>
      </c>
      <c r="C52">
        <f>[2]Sheet1!C24</f>
        <v>0</v>
      </c>
      <c r="D52">
        <f>[2]Sheet1!D24</f>
        <v>1</v>
      </c>
      <c r="E52">
        <f>[2]Sheet1!E24</f>
        <v>1</v>
      </c>
      <c r="F52">
        <f>[2]Sheet1!F24</f>
        <v>0</v>
      </c>
      <c r="G52">
        <f>[2]Sheet1!G24</f>
        <v>0</v>
      </c>
      <c r="H52">
        <f>[2]Sheet1!H24</f>
        <v>0</v>
      </c>
      <c r="I52">
        <f>[2]Sheet1!I24</f>
        <v>0</v>
      </c>
      <c r="J52">
        <f>[2]Sheet1!J24</f>
        <v>0</v>
      </c>
      <c r="K52">
        <f>[2]Sheet1!K24</f>
        <v>0</v>
      </c>
      <c r="L52">
        <f>[2]Sheet1!L24</f>
        <v>0</v>
      </c>
      <c r="M52">
        <f>[2]Sheet1!M24</f>
        <v>0</v>
      </c>
      <c r="N52">
        <f>[2]Sheet1!N24</f>
        <v>0</v>
      </c>
      <c r="O52">
        <f>[2]Sheet1!O24</f>
        <v>0</v>
      </c>
      <c r="P52">
        <f>[2]Sheet1!P24</f>
        <v>0</v>
      </c>
      <c r="Q52">
        <f>[2]Sheet1!Q24</f>
        <v>0</v>
      </c>
      <c r="R52">
        <f>[2]Sheet1!R24</f>
        <v>0</v>
      </c>
      <c r="S52">
        <f>[2]Sheet1!S24</f>
        <v>0</v>
      </c>
      <c r="T52">
        <f>[2]Sheet1!T24</f>
        <v>0</v>
      </c>
      <c r="U52">
        <f>[2]Sheet1!U24</f>
        <v>0</v>
      </c>
    </row>
    <row r="53" spans="1:21" x14ac:dyDescent="0.3">
      <c r="A53">
        <f>[2]Sheet1!A25</f>
        <v>23</v>
      </c>
      <c r="B53">
        <f>[2]Sheet1!B25</f>
        <v>0</v>
      </c>
      <c r="C53">
        <f>[2]Sheet1!C25</f>
        <v>0</v>
      </c>
      <c r="D53">
        <f>[2]Sheet1!D25</f>
        <v>1</v>
      </c>
      <c r="E53">
        <f>[2]Sheet1!E25</f>
        <v>1</v>
      </c>
      <c r="F53">
        <f>[2]Sheet1!F25</f>
        <v>0</v>
      </c>
      <c r="G53">
        <f>[2]Sheet1!G25</f>
        <v>0</v>
      </c>
      <c r="H53">
        <f>[2]Sheet1!H25</f>
        <v>0</v>
      </c>
      <c r="I53">
        <f>[2]Sheet1!I25</f>
        <v>0</v>
      </c>
      <c r="J53">
        <f>[2]Sheet1!J25</f>
        <v>0</v>
      </c>
      <c r="K53">
        <f>[2]Sheet1!K25</f>
        <v>0</v>
      </c>
      <c r="L53">
        <f>[2]Sheet1!L25</f>
        <v>0</v>
      </c>
      <c r="M53">
        <f>[2]Sheet1!M25</f>
        <v>0</v>
      </c>
      <c r="N53">
        <f>[2]Sheet1!N25</f>
        <v>0</v>
      </c>
      <c r="O53">
        <f>[2]Sheet1!O25</f>
        <v>0</v>
      </c>
      <c r="P53">
        <f>[2]Sheet1!P25</f>
        <v>0</v>
      </c>
      <c r="Q53">
        <f>[2]Sheet1!Q25</f>
        <v>0</v>
      </c>
      <c r="R53">
        <f>[2]Sheet1!R25</f>
        <v>0</v>
      </c>
      <c r="S53">
        <f>[2]Sheet1!S25</f>
        <v>0</v>
      </c>
      <c r="T53">
        <f>[2]Sheet1!T25</f>
        <v>0</v>
      </c>
      <c r="U53">
        <f>[2]Sheet1!U25</f>
        <v>0</v>
      </c>
    </row>
  </sheetData>
  <mergeCells count="2">
    <mergeCell ref="A1:Q1"/>
    <mergeCell ref="A28:Q2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AE34B-AA23-462E-95AC-B2C96DB95FB5}">
  <sheetPr codeName="Planilha7"/>
  <dimension ref="A1:Q59"/>
  <sheetViews>
    <sheetView showGridLines="0" zoomScale="70" zoomScaleNormal="70" workbookViewId="0">
      <selection activeCell="G19" sqref="G19"/>
    </sheetView>
  </sheetViews>
  <sheetFormatPr defaultRowHeight="14.4" x14ac:dyDescent="0.3"/>
  <cols>
    <col min="1" max="1" width="18.6640625" bestFit="1" customWidth="1"/>
    <col min="2" max="2" width="21.33203125" bestFit="1" customWidth="1"/>
    <col min="3" max="3" width="12.6640625" bestFit="1" customWidth="1"/>
    <col min="4" max="4" width="18.6640625" bestFit="1" customWidth="1"/>
    <col min="5" max="5" width="21.33203125" bestFit="1" customWidth="1"/>
    <col min="6" max="6" width="19.77734375" bestFit="1" customWidth="1"/>
    <col min="7" max="9" width="20" bestFit="1" customWidth="1"/>
    <col min="10" max="10" width="19.77734375" bestFit="1" customWidth="1"/>
    <col min="11" max="11" width="20" bestFit="1" customWidth="1"/>
    <col min="12" max="13" width="13.33203125" bestFit="1" customWidth="1"/>
    <col min="14" max="14" width="12.21875" bestFit="1" customWidth="1"/>
    <col min="15" max="15" width="13.33203125" bestFit="1" customWidth="1"/>
    <col min="16" max="16" width="12.21875" bestFit="1" customWidth="1"/>
    <col min="17" max="17" width="13.33203125" bestFit="1" customWidth="1"/>
    <col min="18" max="22" width="12.6640625" bestFit="1" customWidth="1"/>
    <col min="23" max="26" width="12" bestFit="1" customWidth="1"/>
    <col min="27" max="28" width="11" bestFit="1" customWidth="1"/>
    <col min="29" max="50" width="12" bestFit="1" customWidth="1"/>
    <col min="51" max="51" width="9" bestFit="1" customWidth="1"/>
    <col min="52" max="77" width="12" bestFit="1" customWidth="1"/>
    <col min="78" max="78" width="10" bestFit="1" customWidth="1"/>
  </cols>
  <sheetData>
    <row r="1" spans="1:17" x14ac:dyDescent="0.3">
      <c r="J1" s="2" t="s">
        <v>13</v>
      </c>
      <c r="K1" t="s">
        <v>6</v>
      </c>
    </row>
    <row r="2" spans="1:17" x14ac:dyDescent="0.3">
      <c r="J2" s="2" t="s">
        <v>12</v>
      </c>
      <c r="K2" t="s">
        <v>43</v>
      </c>
    </row>
    <row r="3" spans="1:17" x14ac:dyDescent="0.3">
      <c r="A3" s="2" t="s">
        <v>14</v>
      </c>
      <c r="B3" t="s">
        <v>16</v>
      </c>
      <c r="D3" s="5" t="s">
        <v>14</v>
      </c>
      <c r="E3" t="s">
        <v>17</v>
      </c>
    </row>
    <row r="4" spans="1:17" x14ac:dyDescent="0.3">
      <c r="A4" s="6">
        <v>0</v>
      </c>
      <c r="B4" s="7">
        <v>494.50650863147928</v>
      </c>
      <c r="D4" s="6">
        <v>0</v>
      </c>
      <c r="E4" s="7">
        <v>15.930312468298871</v>
      </c>
      <c r="J4" t="s">
        <v>25</v>
      </c>
      <c r="K4" t="s">
        <v>29</v>
      </c>
      <c r="L4" t="s">
        <v>26</v>
      </c>
      <c r="M4" t="s">
        <v>34</v>
      </c>
      <c r="N4" t="s">
        <v>35</v>
      </c>
    </row>
    <row r="5" spans="1:17" x14ac:dyDescent="0.3">
      <c r="A5" s="6">
        <v>4.1666666666666664E-2</v>
      </c>
      <c r="B5" s="7">
        <v>308.44749183774758</v>
      </c>
      <c r="D5" s="6">
        <v>4.1666666666666664E-2</v>
      </c>
      <c r="E5" s="7">
        <v>7.3938347808727016</v>
      </c>
      <c r="J5" s="30">
        <v>1</v>
      </c>
      <c r="K5" s="30">
        <v>2000</v>
      </c>
      <c r="L5" s="30">
        <v>3</v>
      </c>
      <c r="M5" s="30">
        <v>4.1599999999999975</v>
      </c>
      <c r="N5" s="30">
        <v>480</v>
      </c>
    </row>
    <row r="6" spans="1:17" x14ac:dyDescent="0.3">
      <c r="A6" s="6">
        <v>8.3333333333333329E-2</v>
      </c>
      <c r="B6" s="7">
        <v>332.67452575052579</v>
      </c>
      <c r="D6" s="6">
        <v>8.3333333333333329E-2</v>
      </c>
      <c r="E6" s="7">
        <v>8.2007521747525018</v>
      </c>
    </row>
    <row r="7" spans="1:17" x14ac:dyDescent="0.3">
      <c r="A7" s="6">
        <v>0.125</v>
      </c>
      <c r="B7" s="7">
        <v>369.72791898228388</v>
      </c>
      <c r="D7" s="6">
        <v>0.125</v>
      </c>
      <c r="E7" s="7">
        <v>9.6025393390318357</v>
      </c>
    </row>
    <row r="8" spans="1:17" x14ac:dyDescent="0.3">
      <c r="A8" s="6">
        <v>0.16666666666666666</v>
      </c>
      <c r="B8" s="7">
        <v>345.02195293490013</v>
      </c>
      <c r="D8" s="6">
        <v>0.16666666666666666</v>
      </c>
      <c r="E8" s="7">
        <v>8.6412710038673648</v>
      </c>
    </row>
    <row r="9" spans="1:17" x14ac:dyDescent="0.3">
      <c r="A9" s="6">
        <v>0.20833333333333334</v>
      </c>
      <c r="B9" s="7">
        <v>369.72791898228388</v>
      </c>
      <c r="D9" s="6">
        <v>0.20833333333333334</v>
      </c>
      <c r="E9" s="7">
        <v>9.6025393390318357</v>
      </c>
    </row>
    <row r="10" spans="1:17" x14ac:dyDescent="0.3">
      <c r="A10" s="6">
        <v>0.25</v>
      </c>
      <c r="B10" s="7">
        <v>483.52582241089169</v>
      </c>
      <c r="D10" s="6">
        <v>0.25</v>
      </c>
      <c r="E10" s="7">
        <v>15.31878316280018</v>
      </c>
    </row>
    <row r="11" spans="1:17" x14ac:dyDescent="0.3">
      <c r="A11" s="6">
        <v>0.29166666666666669</v>
      </c>
      <c r="B11" s="7">
        <v>631.89086443192116</v>
      </c>
      <c r="D11" s="6">
        <v>0.29166666666666669</v>
      </c>
      <c r="E11" s="7">
        <v>26.640721777526199</v>
      </c>
    </row>
    <row r="12" spans="1:17" x14ac:dyDescent="0.3">
      <c r="A12" s="6">
        <v>0.33333333333333331</v>
      </c>
      <c r="B12" s="7">
        <v>650.60316639775715</v>
      </c>
      <c r="D12" s="6">
        <v>0.33333333333333331</v>
      </c>
      <c r="E12" s="7">
        <v>29.03205164220612</v>
      </c>
    </row>
    <row r="13" spans="1:17" x14ac:dyDescent="0.3">
      <c r="A13" s="6">
        <v>0.375</v>
      </c>
      <c r="B13" s="7">
        <v>461.2505903501243</v>
      </c>
      <c r="D13" s="6">
        <v>0.375</v>
      </c>
      <c r="E13" s="7">
        <v>15.75868642665259</v>
      </c>
    </row>
    <row r="14" spans="1:17" x14ac:dyDescent="0.3">
      <c r="A14" s="6">
        <v>0.41666666666666669</v>
      </c>
      <c r="B14" s="7">
        <v>86.506915302147817</v>
      </c>
      <c r="D14" s="6">
        <v>0.41666666666666669</v>
      </c>
      <c r="E14" s="7">
        <v>4.5254924964639791</v>
      </c>
      <c r="K14" s="2" t="s">
        <v>31</v>
      </c>
    </row>
    <row r="15" spans="1:17" x14ac:dyDescent="0.3">
      <c r="A15" s="6">
        <v>0.45833333333333331</v>
      </c>
      <c r="B15" s="7">
        <v>23.493202031139329</v>
      </c>
      <c r="D15" s="6">
        <v>0.45833333333333331</v>
      </c>
      <c r="E15" s="7">
        <v>6.6563754292954727</v>
      </c>
      <c r="K15" t="s">
        <v>4</v>
      </c>
      <c r="L15" t="s">
        <v>5</v>
      </c>
      <c r="M15" t="s">
        <v>43</v>
      </c>
      <c r="N15" t="s">
        <v>8</v>
      </c>
      <c r="O15" t="s">
        <v>62</v>
      </c>
      <c r="P15" t="s">
        <v>65</v>
      </c>
      <c r="Q15" t="s">
        <v>15</v>
      </c>
    </row>
    <row r="16" spans="1:17" x14ac:dyDescent="0.3">
      <c r="A16" s="6">
        <v>0.5</v>
      </c>
      <c r="B16" s="7">
        <v>3.3569055675761773E-2</v>
      </c>
      <c r="D16" s="6">
        <v>0.5</v>
      </c>
      <c r="E16" s="7">
        <v>9.059646368284227</v>
      </c>
      <c r="J16" t="s">
        <v>17</v>
      </c>
      <c r="K16" s="30">
        <v>679.51819288007573</v>
      </c>
      <c r="L16" s="30">
        <v>645.37938429533472</v>
      </c>
      <c r="M16" s="30">
        <v>605.90949091540881</v>
      </c>
      <c r="N16" s="30">
        <v>686.29809501159934</v>
      </c>
      <c r="O16" s="30">
        <v>660.37138865181589</v>
      </c>
      <c r="P16" s="30">
        <v>970.37734397131646</v>
      </c>
      <c r="Q16" s="30">
        <v>4247.8538957255505</v>
      </c>
    </row>
    <row r="17" spans="1:5" x14ac:dyDescent="0.3">
      <c r="A17" s="6">
        <v>0.54166666666666663</v>
      </c>
      <c r="B17" s="7">
        <v>41.15811464146789</v>
      </c>
      <c r="D17" s="6">
        <v>0.54166666666666663</v>
      </c>
      <c r="E17" s="7">
        <v>10.159327516746091</v>
      </c>
    </row>
    <row r="18" spans="1:5" x14ac:dyDescent="0.3">
      <c r="A18" s="6">
        <v>0.58333333333333337</v>
      </c>
      <c r="B18" s="7">
        <v>6.7507976525300242</v>
      </c>
      <c r="D18" s="6">
        <v>0.58333333333333337</v>
      </c>
      <c r="E18" s="7">
        <v>8.8666702208872987</v>
      </c>
    </row>
    <row r="19" spans="1:5" x14ac:dyDescent="0.3">
      <c r="A19" s="6">
        <v>0.625</v>
      </c>
      <c r="B19" s="7">
        <v>15.023630007633351</v>
      </c>
      <c r="D19" s="6">
        <v>0.625</v>
      </c>
      <c r="E19" s="7">
        <v>6.8452779966293438</v>
      </c>
    </row>
    <row r="20" spans="1:5" x14ac:dyDescent="0.3">
      <c r="A20" s="6">
        <v>0.66666666666666663</v>
      </c>
      <c r="B20" s="7">
        <v>57.417619706683851</v>
      </c>
      <c r="D20" s="6">
        <v>0.66666666666666663</v>
      </c>
      <c r="E20" s="7">
        <v>4.7967251590956472</v>
      </c>
    </row>
    <row r="21" spans="1:5" x14ac:dyDescent="0.3">
      <c r="A21" s="6">
        <v>0.70833333333333337</v>
      </c>
      <c r="B21" s="7">
        <v>176.27330485799791</v>
      </c>
      <c r="D21" s="6">
        <v>0.70833333333333337</v>
      </c>
      <c r="E21" s="7">
        <v>5.4234536235706257</v>
      </c>
    </row>
    <row r="22" spans="1:5" x14ac:dyDescent="0.3">
      <c r="A22" s="6">
        <v>0.75</v>
      </c>
      <c r="B22" s="7">
        <v>367.72849197859279</v>
      </c>
      <c r="D22" s="6">
        <v>0.75</v>
      </c>
      <c r="E22" s="7">
        <v>10.13957638477868</v>
      </c>
    </row>
    <row r="23" spans="1:5" x14ac:dyDescent="0.3">
      <c r="A23" s="6">
        <v>0.79166666666666663</v>
      </c>
      <c r="B23" s="7">
        <v>919.13192534788732</v>
      </c>
      <c r="D23" s="6">
        <v>0.79166666666666663</v>
      </c>
      <c r="E23" s="7">
        <v>56.955109005927397</v>
      </c>
    </row>
    <row r="24" spans="1:5" x14ac:dyDescent="0.3">
      <c r="A24" s="6">
        <v>0.83333333333333337</v>
      </c>
      <c r="B24" s="7">
        <v>1127.8944720578611</v>
      </c>
      <c r="D24" s="6">
        <v>0.83333333333333337</v>
      </c>
      <c r="E24" s="7">
        <v>87.508527483331846</v>
      </c>
    </row>
    <row r="25" spans="1:5" x14ac:dyDescent="0.3">
      <c r="A25" s="6">
        <v>0.875</v>
      </c>
      <c r="B25" s="7">
        <v>1255.138788689015</v>
      </c>
      <c r="D25" s="6">
        <v>0.875</v>
      </c>
      <c r="E25" s="7">
        <v>110.9203608076016</v>
      </c>
    </row>
    <row r="26" spans="1:5" x14ac:dyDescent="0.3">
      <c r="A26" s="6">
        <v>0.91666666666666663</v>
      </c>
      <c r="B26" s="7">
        <v>1127.8944720578611</v>
      </c>
      <c r="D26" s="6">
        <v>0.91666666666666663</v>
      </c>
      <c r="E26" s="7">
        <v>87.508527483331846</v>
      </c>
    </row>
    <row r="27" spans="1:5" x14ac:dyDescent="0.3">
      <c r="A27" s="6">
        <v>0.95833333333333337</v>
      </c>
      <c r="B27" s="7">
        <v>872.92621156688324</v>
      </c>
      <c r="D27" s="6">
        <v>0.95833333333333337</v>
      </c>
      <c r="E27" s="7">
        <v>50.422928824424638</v>
      </c>
    </row>
    <row r="28" spans="1:5" x14ac:dyDescent="0.3">
      <c r="A28" s="3" t="s">
        <v>15</v>
      </c>
      <c r="B28" s="30">
        <v>10524.748275663289</v>
      </c>
      <c r="D28" s="3" t="s">
        <v>15</v>
      </c>
      <c r="E28" s="30">
        <v>605.90949091540881</v>
      </c>
    </row>
    <row r="34" spans="4:6" x14ac:dyDescent="0.3">
      <c r="D34" s="2" t="s">
        <v>14</v>
      </c>
      <c r="E34" t="s">
        <v>16</v>
      </c>
      <c r="F34" t="s">
        <v>17</v>
      </c>
    </row>
    <row r="35" spans="4:6" x14ac:dyDescent="0.3">
      <c r="D35" s="11">
        <v>0</v>
      </c>
      <c r="E35" s="30">
        <v>494.50650863147928</v>
      </c>
      <c r="F35" s="30">
        <v>15.930312468298871</v>
      </c>
    </row>
    <row r="36" spans="4:6" x14ac:dyDescent="0.3">
      <c r="D36" s="11">
        <v>4.1666666666666664E-2</v>
      </c>
      <c r="E36" s="30">
        <v>308.44749183774758</v>
      </c>
      <c r="F36" s="30">
        <v>7.3938347808727016</v>
      </c>
    </row>
    <row r="37" spans="4:6" x14ac:dyDescent="0.3">
      <c r="D37" s="11">
        <v>8.3333333333333329E-2</v>
      </c>
      <c r="E37" s="30">
        <v>332.67452575052579</v>
      </c>
      <c r="F37" s="30">
        <v>8.2007521747525018</v>
      </c>
    </row>
    <row r="38" spans="4:6" x14ac:dyDescent="0.3">
      <c r="D38" s="11">
        <v>0.125</v>
      </c>
      <c r="E38" s="30">
        <v>369.72791898228388</v>
      </c>
      <c r="F38" s="30">
        <v>9.6025393390318357</v>
      </c>
    </row>
    <row r="39" spans="4:6" x14ac:dyDescent="0.3">
      <c r="D39" s="11">
        <v>0.16666666666666666</v>
      </c>
      <c r="E39" s="30">
        <v>345.02195293490013</v>
      </c>
      <c r="F39" s="30">
        <v>8.6412710038673648</v>
      </c>
    </row>
    <row r="40" spans="4:6" x14ac:dyDescent="0.3">
      <c r="D40" s="11">
        <v>0.20833333333333334</v>
      </c>
      <c r="E40" s="30">
        <v>369.72791898228388</v>
      </c>
      <c r="F40" s="30">
        <v>9.6025393390318357</v>
      </c>
    </row>
    <row r="41" spans="4:6" x14ac:dyDescent="0.3">
      <c r="D41" s="11">
        <v>0.25</v>
      </c>
      <c r="E41" s="30">
        <v>494.50650863147928</v>
      </c>
      <c r="F41" s="30">
        <v>15.930312468298871</v>
      </c>
    </row>
    <row r="42" spans="4:6" x14ac:dyDescent="0.3">
      <c r="D42" s="11">
        <v>0.29166666666666669</v>
      </c>
      <c r="E42" s="30">
        <v>682.17640335391764</v>
      </c>
      <c r="F42" s="30">
        <v>30.37234717274217</v>
      </c>
    </row>
    <row r="43" spans="4:6" x14ac:dyDescent="0.3">
      <c r="D43" s="11">
        <v>0.33333333333333331</v>
      </c>
      <c r="E43" s="30">
        <v>746.22450671642139</v>
      </c>
      <c r="F43" s="30">
        <v>36.343007312585243</v>
      </c>
    </row>
    <row r="44" spans="4:6" x14ac:dyDescent="0.3">
      <c r="D44" s="11">
        <v>0.375</v>
      </c>
      <c r="E44" s="30">
        <v>619.7624531730014</v>
      </c>
      <c r="F44" s="30">
        <v>24.819617836306339</v>
      </c>
    </row>
    <row r="45" spans="4:6" x14ac:dyDescent="0.3">
      <c r="D45" s="11">
        <v>0.41666666666666669</v>
      </c>
      <c r="E45" s="30">
        <v>369.72791898228388</v>
      </c>
      <c r="F45" s="30">
        <v>9.6025393390318357</v>
      </c>
    </row>
    <row r="46" spans="4:6" x14ac:dyDescent="0.3">
      <c r="D46" s="11">
        <v>0.45833333333333331</v>
      </c>
      <c r="E46" s="30">
        <v>432.82466282698158</v>
      </c>
      <c r="F46" s="30">
        <v>12.4408598784189</v>
      </c>
    </row>
    <row r="47" spans="4:6" x14ac:dyDescent="0.3">
      <c r="D47" s="11">
        <v>0.5</v>
      </c>
      <c r="E47" s="30">
        <v>494.50650863147928</v>
      </c>
      <c r="F47" s="30">
        <v>15.930312468298871</v>
      </c>
    </row>
    <row r="48" spans="4:6" x14ac:dyDescent="0.3">
      <c r="D48" s="11">
        <v>0.54166666666666663</v>
      </c>
      <c r="E48" s="30">
        <v>557.90707921308956</v>
      </c>
      <c r="F48" s="30">
        <v>20.042737708834849</v>
      </c>
    </row>
    <row r="49" spans="4:6" x14ac:dyDescent="0.3">
      <c r="D49" s="11">
        <v>0.58333333333333337</v>
      </c>
      <c r="E49" s="30">
        <v>494.50650863147928</v>
      </c>
      <c r="F49" s="30">
        <v>15.930312468298871</v>
      </c>
    </row>
    <row r="50" spans="4:6" x14ac:dyDescent="0.3">
      <c r="D50" s="11">
        <v>0.625</v>
      </c>
      <c r="E50" s="30">
        <v>432.82466282698158</v>
      </c>
      <c r="F50" s="30">
        <v>12.4408598784189</v>
      </c>
    </row>
    <row r="51" spans="4:6" x14ac:dyDescent="0.3">
      <c r="D51" s="11">
        <v>0.66666666666666663</v>
      </c>
      <c r="E51" s="30">
        <v>369.72791898228388</v>
      </c>
      <c r="F51" s="30">
        <v>9.6025393390318357</v>
      </c>
    </row>
    <row r="52" spans="4:6" x14ac:dyDescent="0.3">
      <c r="D52" s="11">
        <v>0.70833333333333337</v>
      </c>
      <c r="E52" s="30">
        <v>432.82466282698158</v>
      </c>
      <c r="F52" s="30">
        <v>12.4408598784189</v>
      </c>
    </row>
    <row r="53" spans="4:6" x14ac:dyDescent="0.3">
      <c r="D53" s="11">
        <v>0.75</v>
      </c>
      <c r="E53" s="30">
        <v>494.50650863147928</v>
      </c>
      <c r="F53" s="30">
        <v>15.930312468298871</v>
      </c>
    </row>
    <row r="54" spans="4:6" x14ac:dyDescent="0.3">
      <c r="D54" s="11">
        <v>0.79166666666666663</v>
      </c>
      <c r="E54" s="30">
        <v>935.93077069604328</v>
      </c>
      <c r="F54" s="30">
        <v>58.739883090069803</v>
      </c>
    </row>
    <row r="55" spans="4:6" x14ac:dyDescent="0.3">
      <c r="D55" s="11">
        <v>0.83333333333333337</v>
      </c>
      <c r="E55" s="30">
        <v>1127.8944720578611</v>
      </c>
      <c r="F55" s="30">
        <v>87.508527483331846</v>
      </c>
    </row>
    <row r="56" spans="4:6" x14ac:dyDescent="0.3">
      <c r="D56" s="11">
        <v>0.875</v>
      </c>
      <c r="E56" s="30">
        <v>1255.138788689015</v>
      </c>
      <c r="F56" s="30">
        <v>110.9203608076016</v>
      </c>
    </row>
    <row r="57" spans="4:6" x14ac:dyDescent="0.3">
      <c r="D57" s="11">
        <v>0.91666666666666663</v>
      </c>
      <c r="E57" s="30">
        <v>1127.8944720578611</v>
      </c>
      <c r="F57" s="30">
        <v>87.508527483331846</v>
      </c>
    </row>
    <row r="58" spans="4:6" x14ac:dyDescent="0.3">
      <c r="D58" s="11">
        <v>0.95833333333333337</v>
      </c>
      <c r="E58" s="30">
        <v>872.92621156688324</v>
      </c>
      <c r="F58" s="30">
        <v>50.422928824424638</v>
      </c>
    </row>
    <row r="59" spans="4:6" x14ac:dyDescent="0.3">
      <c r="D59" s="11" t="s">
        <v>15</v>
      </c>
      <c r="E59" s="30">
        <v>14161.917335614744</v>
      </c>
      <c r="F59" s="30">
        <v>686.29809501159923</v>
      </c>
    </row>
  </sheetData>
  <pageMargins left="0.511811024" right="0.511811024" top="0.78740157499999996" bottom="0.78740157499999996" header="0.31496062000000002" footer="0.31496062000000002"/>
  <pageSetup paperSize="9" orientation="portrait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2A480-2F07-4086-B051-BBF7FAE3932A}">
  <sheetPr codeName="Planilha3"/>
  <dimension ref="A1:T961"/>
  <sheetViews>
    <sheetView topLeftCell="E1" zoomScale="55" zoomScaleNormal="55" workbookViewId="0">
      <selection activeCell="K20" sqref="K20"/>
    </sheetView>
  </sheetViews>
  <sheetFormatPr defaultRowHeight="14.4" x14ac:dyDescent="0.3"/>
  <cols>
    <col min="1" max="1" width="9.109375" style="1"/>
    <col min="2" max="2" width="11.109375" style="1" customWidth="1"/>
    <col min="3" max="3" width="12.44140625" style="1" bestFit="1" customWidth="1"/>
    <col min="4" max="4" width="12.44140625" style="1" customWidth="1"/>
    <col min="5" max="5" width="20.109375" style="1" bestFit="1" customWidth="1"/>
    <col min="6" max="6" width="18.44140625" bestFit="1" customWidth="1"/>
    <col min="7" max="7" width="23.109375" bestFit="1" customWidth="1"/>
    <col min="8" max="8" width="7.88671875" customWidth="1"/>
    <col min="9" max="9" width="18" bestFit="1" customWidth="1"/>
    <col min="10" max="10" width="17.44140625" bestFit="1" customWidth="1"/>
    <col min="11" max="11" width="13.44140625" customWidth="1"/>
    <col min="12" max="12" width="24.5546875" bestFit="1" customWidth="1"/>
    <col min="13" max="13" width="23.109375" bestFit="1" customWidth="1"/>
    <col min="15" max="15" width="24.5546875" bestFit="1" customWidth="1"/>
    <col min="16" max="16" width="23.109375" bestFit="1" customWidth="1"/>
    <col min="18" max="18" width="24.5546875" bestFit="1" customWidth="1"/>
    <col min="19" max="19" width="23.109375" bestFit="1" customWidth="1"/>
    <col min="20" max="20" width="10.88671875" customWidth="1"/>
  </cols>
  <sheetData>
    <row r="1" spans="1:18" x14ac:dyDescent="0.3">
      <c r="A1" s="1" t="s">
        <v>18</v>
      </c>
      <c r="B1" s="1" t="s">
        <v>9</v>
      </c>
      <c r="C1" s="1" t="s">
        <v>12</v>
      </c>
      <c r="D1" s="1" t="s">
        <v>51</v>
      </c>
      <c r="E1" s="1" t="s">
        <v>52</v>
      </c>
      <c r="F1" s="1" t="s">
        <v>56</v>
      </c>
      <c r="G1" s="1" t="s">
        <v>13</v>
      </c>
      <c r="H1" s="1"/>
      <c r="I1" t="s">
        <v>54</v>
      </c>
      <c r="J1">
        <f>GETPIVOTDATA("Média de Cenário index",dynamics!$J$4)</f>
        <v>3</v>
      </c>
      <c r="L1" s="2" t="s">
        <v>12</v>
      </c>
      <c r="M1" t="s">
        <v>62</v>
      </c>
      <c r="O1" s="2" t="s">
        <v>12</v>
      </c>
      <c r="P1" t="s">
        <v>4</v>
      </c>
    </row>
    <row r="2" spans="1:18" x14ac:dyDescent="0.3">
      <c r="A2" s="1">
        <v>0</v>
      </c>
      <c r="B2" s="4">
        <f>Dados_fv[[#This Row],[Horas]]/24</f>
        <v>0</v>
      </c>
      <c r="C2" s="1" t="s">
        <v>4</v>
      </c>
      <c r="D2" s="1">
        <f>Fv!B3</f>
        <v>0</v>
      </c>
      <c r="E2" s="1" t="s">
        <v>48</v>
      </c>
      <c r="F2" s="1">
        <v>1</v>
      </c>
      <c r="G2" s="1" t="s">
        <v>6</v>
      </c>
      <c r="H2" s="1"/>
      <c r="I2" t="s">
        <v>55</v>
      </c>
      <c r="J2" t="s">
        <v>52</v>
      </c>
    </row>
    <row r="3" spans="1:18" x14ac:dyDescent="0.3">
      <c r="A3" s="1">
        <v>1</v>
      </c>
      <c r="B3" s="4">
        <f>Dados_fv[[#This Row],[Horas]]/24</f>
        <v>4.1666666666666664E-2</v>
      </c>
      <c r="C3" s="1" t="s">
        <v>4</v>
      </c>
      <c r="D3" s="1">
        <f>Fv!B4</f>
        <v>0</v>
      </c>
      <c r="E3" s="1" t="s">
        <v>48</v>
      </c>
      <c r="F3" s="1">
        <v>1</v>
      </c>
      <c r="G3" s="1" t="s">
        <v>6</v>
      </c>
      <c r="H3" s="1"/>
      <c r="I3" s="20">
        <f>IF($J$1=0,L4,IF($J$1=1,O4,IF($J$1=2,L33,IF($J$1=3,O33,))))</f>
        <v>0</v>
      </c>
      <c r="J3">
        <f>IF(GETPIVOTDATA("Média de Alimentador index",dynamics!$J$4)=2,IF($J$1=4,M63,IF($J$1=1,P63,IF($J$1=2,M92,IF($J$1=3,P92,IF($J$1=5,S90,))))),IF($J$1=4,M4,IF($J$1=1,P4,IF($J$1=2,M33,IF($J$1=3,P33,IF($J$1=5,S31,))))))</f>
        <v>0</v>
      </c>
      <c r="L3" s="2" t="s">
        <v>14</v>
      </c>
      <c r="M3" t="s">
        <v>53</v>
      </c>
      <c r="O3" s="2" t="s">
        <v>14</v>
      </c>
      <c r="P3" t="s">
        <v>53</v>
      </c>
      <c r="R3" t="s">
        <v>57</v>
      </c>
    </row>
    <row r="4" spans="1:18" x14ac:dyDescent="0.3">
      <c r="A4" s="1">
        <v>2</v>
      </c>
      <c r="B4" s="4">
        <f>Dados_fv[[#This Row],[Horas]]/24</f>
        <v>8.3333333333333329E-2</v>
      </c>
      <c r="C4" s="1" t="s">
        <v>4</v>
      </c>
      <c r="D4" s="1">
        <f>Fv!B5</f>
        <v>0</v>
      </c>
      <c r="E4" s="1" t="s">
        <v>48</v>
      </c>
      <c r="F4" s="1">
        <v>1</v>
      </c>
      <c r="G4" s="1" t="s">
        <v>6</v>
      </c>
      <c r="H4" s="1"/>
      <c r="I4" s="20">
        <f t="shared" ref="I4" si="0">IF($J$1=0,L5,IF($J$1=1,O5,IF($J$1=2,L34,IF($J$1=3,O34,))))</f>
        <v>4.1666666666666664E-2</v>
      </c>
      <c r="J4">
        <f>IF(GETPIVOTDATA("Média de Alimentador index",dynamics!$J$4)=2,IF($J$1=4,M64,IF($J$1=1,P64,IF($J$1=2,M93,IF($J$1=3,P93,IF($J$1=5,S91,))))),IF($J$1=4,M5,IF($J$1=1,P5,IF($J$1=2,M34,IF($J$1=3,P34,IF($J$1=5,S32,))))))</f>
        <v>0</v>
      </c>
      <c r="L4" s="11">
        <v>0</v>
      </c>
      <c r="M4" s="30">
        <v>0</v>
      </c>
      <c r="O4" s="11">
        <v>0</v>
      </c>
      <c r="P4" s="30">
        <v>0</v>
      </c>
      <c r="R4" s="30">
        <v>2</v>
      </c>
    </row>
    <row r="5" spans="1:18" x14ac:dyDescent="0.3">
      <c r="A5" s="1">
        <v>3</v>
      </c>
      <c r="B5" s="4">
        <f>Dados_fv[[#This Row],[Horas]]/24</f>
        <v>0.125</v>
      </c>
      <c r="C5" s="1" t="s">
        <v>4</v>
      </c>
      <c r="D5" s="1">
        <f>Fv!B6</f>
        <v>0</v>
      </c>
      <c r="E5" s="1" t="s">
        <v>48</v>
      </c>
      <c r="F5" s="1">
        <v>1</v>
      </c>
      <c r="G5" s="1" t="s">
        <v>6</v>
      </c>
      <c r="H5" s="1"/>
      <c r="I5" s="20">
        <f t="shared" ref="I5" si="1">IF($J$1=0,L6,IF($J$1=1,O6,IF($J$1=2,L35,IF($J$1=3,O35,))))</f>
        <v>8.3333333333333329E-2</v>
      </c>
      <c r="J5">
        <f>IF(GETPIVOTDATA("Média de Alimentador index",dynamics!$J$4)=2,IF($J$1=4,M65,IF($J$1=1,P65,IF($J$1=2,M94,IF($J$1=3,P94,IF($J$1=5,S92,))))),IF($J$1=4,M6,IF($J$1=1,P6,IF($J$1=2,M35,IF($J$1=3,P35,IF($J$1=5,S33,))))))</f>
        <v>0</v>
      </c>
      <c r="L5" s="11">
        <v>4.1666666666666664E-2</v>
      </c>
      <c r="M5" s="30">
        <v>0</v>
      </c>
      <c r="O5" s="11">
        <v>4.1666666666666664E-2</v>
      </c>
      <c r="P5" s="30">
        <v>0</v>
      </c>
    </row>
    <row r="6" spans="1:18" x14ac:dyDescent="0.3">
      <c r="A6" s="1">
        <v>4</v>
      </c>
      <c r="B6" s="4">
        <f>Dados_fv[[#This Row],[Horas]]/24</f>
        <v>0.16666666666666666</v>
      </c>
      <c r="C6" s="1" t="s">
        <v>4</v>
      </c>
      <c r="D6" s="1">
        <f>Fv!B7</f>
        <v>0</v>
      </c>
      <c r="E6" s="1" t="s">
        <v>48</v>
      </c>
      <c r="F6" s="1">
        <v>1</v>
      </c>
      <c r="G6" s="1" t="s">
        <v>6</v>
      </c>
      <c r="H6" s="1"/>
      <c r="I6" s="20">
        <f t="shared" ref="I6" si="2">IF($J$1=0,L7,IF($J$1=1,O7,IF($J$1=2,L36,IF($J$1=3,O36,))))</f>
        <v>0.125</v>
      </c>
      <c r="J6">
        <f>IF(GETPIVOTDATA("Média de Alimentador index",dynamics!$J$4)=2,IF($J$1=4,M66,IF($J$1=1,P66,IF($J$1=2,M95,IF($J$1=3,P95,IF($J$1=5,S93,))))),IF($J$1=4,M7,IF($J$1=1,P7,IF($J$1=2,M36,IF($J$1=3,P36,IF($J$1=5,S34,))))))</f>
        <v>0</v>
      </c>
      <c r="L6" s="11">
        <v>8.3333333333333329E-2</v>
      </c>
      <c r="M6" s="30">
        <v>0</v>
      </c>
      <c r="O6" s="11">
        <v>8.3333333333333329E-2</v>
      </c>
      <c r="P6" s="30">
        <v>0</v>
      </c>
    </row>
    <row r="7" spans="1:18" x14ac:dyDescent="0.3">
      <c r="A7" s="1">
        <v>5</v>
      </c>
      <c r="B7" s="4">
        <f>Dados_fv[[#This Row],[Horas]]/24</f>
        <v>0.20833333333333334</v>
      </c>
      <c r="C7" s="1" t="s">
        <v>4</v>
      </c>
      <c r="D7" s="1">
        <f>Fv!B8</f>
        <v>1.9600000232458111E-2</v>
      </c>
      <c r="E7" s="1" t="s">
        <v>48</v>
      </c>
      <c r="F7" s="1">
        <v>1</v>
      </c>
      <c r="G7" s="1" t="s">
        <v>6</v>
      </c>
      <c r="H7" s="1"/>
      <c r="I7" s="20">
        <f t="shared" ref="I7" si="3">IF($J$1=0,L8,IF($J$1=1,O8,IF($J$1=2,L37,IF($J$1=3,O37,))))</f>
        <v>0.16666666666666666</v>
      </c>
      <c r="J7">
        <f>IF(GETPIVOTDATA("Média de Alimentador index",dynamics!$J$4)=2,IF($J$1=4,M67,IF($J$1=1,P67,IF($J$1=2,M96,IF($J$1=3,P96,IF($J$1=5,S94,))))),IF($J$1=4,M8,IF($J$1=1,P8,IF($J$1=2,M37,IF($J$1=3,P37,IF($J$1=5,S35,))))))</f>
        <v>0</v>
      </c>
      <c r="L7" s="11">
        <v>0.125</v>
      </c>
      <c r="M7" s="30">
        <v>0</v>
      </c>
      <c r="O7" s="11">
        <v>0.125</v>
      </c>
      <c r="P7" s="30">
        <v>0</v>
      </c>
    </row>
    <row r="8" spans="1:18" x14ac:dyDescent="0.3">
      <c r="A8" s="1">
        <v>6</v>
      </c>
      <c r="B8" s="4">
        <f>Dados_fv[[#This Row],[Horas]]/24</f>
        <v>0.25</v>
      </c>
      <c r="C8" s="1" t="s">
        <v>4</v>
      </c>
      <c r="D8" s="1">
        <f>Fv!B9</f>
        <v>8.8200002908706665E-2</v>
      </c>
      <c r="E8" s="1" t="s">
        <v>48</v>
      </c>
      <c r="F8" s="1">
        <v>1</v>
      </c>
      <c r="G8" s="1" t="s">
        <v>6</v>
      </c>
      <c r="H8" s="1"/>
      <c r="I8" s="20">
        <f t="shared" ref="I8" si="4">IF($J$1=0,L9,IF($J$1=1,O9,IF($J$1=2,L38,IF($J$1=3,O38,))))</f>
        <v>0.20833333333333334</v>
      </c>
      <c r="J8">
        <f>IF(GETPIVOTDATA("Média de Alimentador index",dynamics!$J$4)=2,IF($J$1=4,M68,IF($J$1=1,P68,IF($J$1=2,M97,IF($J$1=3,P97,IF($J$1=5,S95,))))),IF($J$1=4,M9,IF($J$1=1,P9,IF($J$1=2,M38,IF($J$1=3,P38,IF($J$1=5,S36,))))))</f>
        <v>39.200000762939453</v>
      </c>
      <c r="L8" s="11">
        <v>0.16666666666666666</v>
      </c>
      <c r="M8" s="30">
        <v>0</v>
      </c>
      <c r="O8" s="11">
        <v>0.16666666666666666</v>
      </c>
      <c r="P8" s="30">
        <v>0</v>
      </c>
    </row>
    <row r="9" spans="1:18" x14ac:dyDescent="0.3">
      <c r="A9" s="1">
        <v>7</v>
      </c>
      <c r="B9" s="4">
        <f>Dados_fv[[#This Row],[Horas]]/24</f>
        <v>0.29166666666666669</v>
      </c>
      <c r="C9" s="1" t="s">
        <v>4</v>
      </c>
      <c r="D9" s="1">
        <f>Fv!B10</f>
        <v>0.1666000038385391</v>
      </c>
      <c r="E9" s="1" t="s">
        <v>48</v>
      </c>
      <c r="F9" s="1">
        <v>1</v>
      </c>
      <c r="G9" s="1" t="s">
        <v>6</v>
      </c>
      <c r="H9" s="1"/>
      <c r="I9" s="20">
        <f t="shared" ref="I9" si="5">IF($J$1=0,L10,IF($J$1=1,O10,IF($J$1=2,L39,IF($J$1=3,O39,))))</f>
        <v>0.25</v>
      </c>
      <c r="J9">
        <f>IF(GETPIVOTDATA("Média de Alimentador index",dynamics!$J$4)=2,IF($J$1=4,M69,IF($J$1=1,P69,IF($J$1=2,M98,IF($J$1=3,P98,IF($J$1=5,S96,))))),IF($J$1=4,M10,IF($J$1=1,P10,IF($J$1=2,M39,IF($J$1=3,P39,IF($J$1=5,S37,))))))</f>
        <v>176.3999938964844</v>
      </c>
      <c r="L9" s="11">
        <v>0.20833333333333334</v>
      </c>
      <c r="M9" s="30">
        <v>58.799999237060547</v>
      </c>
      <c r="O9" s="11">
        <v>0.20833333333333334</v>
      </c>
      <c r="P9" s="30">
        <v>1.470000028610229</v>
      </c>
    </row>
    <row r="10" spans="1:18" x14ac:dyDescent="0.3">
      <c r="A10" s="1">
        <v>8</v>
      </c>
      <c r="B10" s="4">
        <f>Dados_fv[[#This Row],[Horas]]/24</f>
        <v>0.33333333333333331</v>
      </c>
      <c r="C10" s="1" t="s">
        <v>4</v>
      </c>
      <c r="D10" s="1">
        <f>Fv!B11</f>
        <v>0.28420001268386841</v>
      </c>
      <c r="E10" s="1" t="s">
        <v>48</v>
      </c>
      <c r="F10" s="1">
        <v>1</v>
      </c>
      <c r="G10" s="1" t="s">
        <v>6</v>
      </c>
      <c r="H10" s="1"/>
      <c r="I10" s="20">
        <f t="shared" ref="I10" si="6">IF($J$1=0,L11,IF($J$1=1,O11,IF($J$1=2,L40,IF($J$1=3,O40,))))</f>
        <v>0.29166666666666669</v>
      </c>
      <c r="J10">
        <f>IF(GETPIVOTDATA("Média de Alimentador index",dynamics!$J$4)=2,IF($J$1=4,M70,IF($J$1=1,P70,IF($J$1=2,M99,IF($J$1=3,P99,IF($J$1=5,S97,))))),IF($J$1=4,M11,IF($J$1=1,P11,IF($J$1=2,M40,IF($J$1=3,P40,IF($J$1=5,S38,))))))</f>
        <v>333.20001220703119</v>
      </c>
      <c r="L10" s="11">
        <v>0.25</v>
      </c>
      <c r="M10" s="30">
        <v>264.60000610351563</v>
      </c>
      <c r="O10" s="11">
        <v>0.25</v>
      </c>
      <c r="P10" s="30">
        <v>6.6149997711181641</v>
      </c>
    </row>
    <row r="11" spans="1:18" x14ac:dyDescent="0.3">
      <c r="A11" s="1">
        <v>9</v>
      </c>
      <c r="B11" s="4">
        <f>Dados_fv[[#This Row],[Horas]]/24</f>
        <v>0.375</v>
      </c>
      <c r="C11" s="1" t="s">
        <v>4</v>
      </c>
      <c r="D11" s="1">
        <f>Fv!B12</f>
        <v>0.50959998369216919</v>
      </c>
      <c r="E11" s="1" t="s">
        <v>48</v>
      </c>
      <c r="F11" s="1">
        <v>1</v>
      </c>
      <c r="G11" s="1" t="s">
        <v>6</v>
      </c>
      <c r="H11" s="1"/>
      <c r="I11" s="20">
        <f t="shared" ref="I11" si="7">IF($J$1=0,L12,IF($J$1=1,O12,IF($J$1=2,L41,IF($J$1=3,O41,))))</f>
        <v>0.33333333333333331</v>
      </c>
      <c r="J11">
        <f>IF(GETPIVOTDATA("Média de Alimentador index",dynamics!$J$4)=2,IF($J$1=4,M71,IF($J$1=1,P71,IF($J$1=2,M100,IF($J$1=3,P100,IF($J$1=5,S98,))))),IF($J$1=4,M12,IF($J$1=1,P12,IF($J$1=2,M41,IF($J$1=3,P41,IF($J$1=5,S39,))))))</f>
        <v>545.66400146484375</v>
      </c>
      <c r="L11" s="11">
        <v>0.29166666666666669</v>
      </c>
      <c r="M11" s="30">
        <v>499.79998779296881</v>
      </c>
      <c r="O11" s="11">
        <v>0.29166666666666669</v>
      </c>
      <c r="P11" s="30">
        <v>12.49499988555908</v>
      </c>
    </row>
    <row r="12" spans="1:18" x14ac:dyDescent="0.3">
      <c r="A12" s="1">
        <v>10</v>
      </c>
      <c r="B12" s="4">
        <f>Dados_fv[[#This Row],[Horas]]/24</f>
        <v>0.41666666666666669</v>
      </c>
      <c r="C12" s="1" t="s">
        <v>4</v>
      </c>
      <c r="D12" s="1">
        <f>Fv!B13</f>
        <v>0.73500001430511475</v>
      </c>
      <c r="E12" s="1" t="s">
        <v>48</v>
      </c>
      <c r="F12" s="1">
        <v>1</v>
      </c>
      <c r="G12" s="1" t="s">
        <v>6</v>
      </c>
      <c r="H12" s="1"/>
      <c r="I12" s="20">
        <f t="shared" ref="I12" si="8">IF($J$1=0,L13,IF($J$1=1,O13,IF($J$1=2,L42,IF($J$1=3,O42,))))</f>
        <v>0.375</v>
      </c>
      <c r="J12">
        <f>IF(GETPIVOTDATA("Média de Alimentador index",dynamics!$J$4)=2,IF($J$1=4,M72,IF($J$1=1,P72,IF($J$1=2,M101,IF($J$1=3,P101,IF($J$1=5,S99,))))),IF($J$1=4,M13,IF($J$1=1,P13,IF($J$1=2,M42,IF($J$1=3,P42,IF($J$1=5,S40,))))))</f>
        <v>958.0479736328125</v>
      </c>
      <c r="L12" s="11">
        <v>0.33333333333333331</v>
      </c>
      <c r="M12" s="30">
        <v>818.4959716796875</v>
      </c>
      <c r="O12" s="11">
        <v>0.33333333333333331</v>
      </c>
      <c r="P12" s="30">
        <v>20.462400436401371</v>
      </c>
    </row>
    <row r="13" spans="1:18" x14ac:dyDescent="0.3">
      <c r="A13" s="1">
        <v>11</v>
      </c>
      <c r="B13" s="4">
        <f>Dados_fv[[#This Row],[Horas]]/24</f>
        <v>0.45833333333333331</v>
      </c>
      <c r="C13" s="1" t="s">
        <v>4</v>
      </c>
      <c r="D13" s="1">
        <f>Fv!B14</f>
        <v>0.90160000324249268</v>
      </c>
      <c r="E13" s="1" t="s">
        <v>48</v>
      </c>
      <c r="F13" s="1">
        <v>1</v>
      </c>
      <c r="G13" s="1" t="s">
        <v>6</v>
      </c>
      <c r="H13" s="1"/>
      <c r="I13" s="20">
        <f t="shared" ref="I13" si="9">IF($J$1=0,L14,IF($J$1=1,O14,IF($J$1=2,L43,IF($J$1=3,O43,))))</f>
        <v>0.41666666666666669</v>
      </c>
      <c r="J13">
        <f>IF(GETPIVOTDATA("Média de Alimentador index",dynamics!$J$4)=2,IF($J$1=4,M73,IF($J$1=1,P73,IF($J$1=2,M102,IF($J$1=3,P102,IF($J$1=5,S100,))))),IF($J$1=4,M14,IF($J$1=1,P14,IF($J$1=2,M43,IF($J$1=3,P43,IF($J$1=5,S41,))))))</f>
        <v>1352.400024414062</v>
      </c>
      <c r="L13" s="11">
        <v>0.375</v>
      </c>
      <c r="M13" s="30">
        <v>1437.072021484375</v>
      </c>
      <c r="O13" s="11">
        <v>0.375</v>
      </c>
      <c r="P13" s="30">
        <v>35.926799774169922</v>
      </c>
    </row>
    <row r="14" spans="1:18" x14ac:dyDescent="0.3">
      <c r="A14" s="1">
        <v>12</v>
      </c>
      <c r="B14" s="4">
        <f>Dados_fv[[#This Row],[Horas]]/24</f>
        <v>0.5</v>
      </c>
      <c r="C14" s="1" t="s">
        <v>4</v>
      </c>
      <c r="D14" s="1">
        <f>Fv!B15</f>
        <v>0.98000001907348633</v>
      </c>
      <c r="E14" s="1" t="s">
        <v>48</v>
      </c>
      <c r="F14" s="1">
        <v>1</v>
      </c>
      <c r="G14" s="1" t="s">
        <v>6</v>
      </c>
      <c r="H14" s="1"/>
      <c r="I14" s="20">
        <f t="shared" ref="I14:I19" si="10">IF($J$1=0,L15,IF($J$1=1,O15,IF($J$1=2,L44,IF($J$1=3,O44,))))</f>
        <v>0.45833333333333331</v>
      </c>
      <c r="J14">
        <f>IF(GETPIVOTDATA("Média de Alimentador index",dynamics!$J$4)=2,IF($J$1=4,M74,IF($J$1=1,P74,IF($J$1=2,M103,IF($J$1=3,P103,IF($J$1=5,S101,))))),IF($J$1=4,M15,IF($J$1=1,P15,IF($J$1=2,M44,IF($J$1=3,P44,IF($J$1=5,S42,))))))</f>
        <v>1622.880004882812</v>
      </c>
      <c r="L14" s="11">
        <v>0.41666666666666669</v>
      </c>
      <c r="M14" s="30">
        <v>2028.599975585938</v>
      </c>
      <c r="O14" s="11">
        <v>0.41666666666666669</v>
      </c>
      <c r="P14" s="30">
        <v>50.715000152587891</v>
      </c>
    </row>
    <row r="15" spans="1:18" x14ac:dyDescent="0.3">
      <c r="A15" s="1">
        <v>13</v>
      </c>
      <c r="B15" s="4">
        <f>Dados_fv[[#This Row],[Horas]]/24</f>
        <v>0.54166666666666663</v>
      </c>
      <c r="C15" s="1" t="s">
        <v>4</v>
      </c>
      <c r="D15" s="1">
        <f>Fv!B16</f>
        <v>0.9309999942779541</v>
      </c>
      <c r="E15" s="1" t="s">
        <v>48</v>
      </c>
      <c r="F15" s="1">
        <v>1</v>
      </c>
      <c r="G15" s="1" t="s">
        <v>6</v>
      </c>
      <c r="H15" s="1"/>
      <c r="I15" s="20">
        <f t="shared" si="10"/>
        <v>0.5</v>
      </c>
      <c r="J15">
        <f>IF(GETPIVOTDATA("Média de Alimentador index",dynamics!$J$4)=2,IF($J$1=4,M75,IF($J$1=1,P75,IF($J$1=2,M104,IF($J$1=3,P104,IF($J$1=5,S102,))))),IF($J$1=4,M16,IF($J$1=1,P16,IF($J$1=2,M45,IF($J$1=3,P45,IF($J$1=5,S43,))))))</f>
        <v>1685.599975585938</v>
      </c>
      <c r="L15" s="11">
        <v>0.45833333333333331</v>
      </c>
      <c r="M15" s="30">
        <v>2434.320068359375</v>
      </c>
      <c r="O15" s="11">
        <v>0.45833333333333331</v>
      </c>
      <c r="P15" s="30">
        <v>60.858001708984382</v>
      </c>
    </row>
    <row r="16" spans="1:18" x14ac:dyDescent="0.3">
      <c r="A16" s="1">
        <v>14</v>
      </c>
      <c r="B16" s="4">
        <f>Dados_fv[[#This Row],[Horas]]/24</f>
        <v>0.58333333333333337</v>
      </c>
      <c r="C16" s="1" t="s">
        <v>4</v>
      </c>
      <c r="D16" s="1">
        <f>Fv!B17</f>
        <v>0.7839999794960022</v>
      </c>
      <c r="E16" s="1" t="s">
        <v>48</v>
      </c>
      <c r="F16" s="1">
        <v>1</v>
      </c>
      <c r="G16" s="1" t="s">
        <v>6</v>
      </c>
      <c r="H16" s="1"/>
      <c r="I16" s="20">
        <f t="shared" si="10"/>
        <v>0.54166666666666663</v>
      </c>
      <c r="J16">
        <f>IF(GETPIVOTDATA("Média de Alimentador index",dynamics!$J$4)=2,IF($J$1=4,M76,IF($J$1=1,P76,IF($J$1=2,M105,IF($J$1=3,P105,IF($J$1=5,S103,))))),IF($J$1=4,M17,IF($J$1=1,P17,IF($J$1=2,M46,IF($J$1=3,P46,IF($J$1=5,S44,))))))</f>
        <v>1601.319946289062</v>
      </c>
      <c r="L16" s="11">
        <v>0.5</v>
      </c>
      <c r="M16" s="30">
        <v>2528.39990234375</v>
      </c>
      <c r="O16" s="11">
        <v>0.5</v>
      </c>
      <c r="P16" s="30">
        <v>63.209999084472663</v>
      </c>
    </row>
    <row r="17" spans="1:19" x14ac:dyDescent="0.3">
      <c r="A17" s="1">
        <v>15</v>
      </c>
      <c r="B17" s="4">
        <f>Dados_fv[[#This Row],[Horas]]/24</f>
        <v>0.625</v>
      </c>
      <c r="C17" s="1" t="s">
        <v>4</v>
      </c>
      <c r="D17" s="1">
        <f>Fv!B18</f>
        <v>0.55860000848770142</v>
      </c>
      <c r="E17" s="1" t="s">
        <v>48</v>
      </c>
      <c r="F17" s="1">
        <v>1</v>
      </c>
      <c r="G17" s="1" t="s">
        <v>6</v>
      </c>
      <c r="H17" s="1"/>
      <c r="I17" s="20">
        <f t="shared" si="10"/>
        <v>0.58333333333333337</v>
      </c>
      <c r="J17">
        <f>IF(GETPIVOTDATA("Média de Alimentador index",dynamics!$J$4)=2,IF($J$1=4,M77,IF($J$1=1,P77,IF($J$1=2,M106,IF($J$1=3,P106,IF($J$1=5,S104,))))),IF($J$1=4,M18,IF($J$1=1,P18,IF($J$1=2,M47,IF($J$1=3,P47,IF($J$1=5,S45,))))))</f>
        <v>1379.839965820312</v>
      </c>
      <c r="L17" s="11">
        <v>0.54166666666666663</v>
      </c>
      <c r="M17" s="30">
        <v>2401.97998046875</v>
      </c>
      <c r="O17" s="11">
        <v>0.54166666666666663</v>
      </c>
      <c r="P17" s="30">
        <v>60.04949951171875</v>
      </c>
    </row>
    <row r="18" spans="1:19" x14ac:dyDescent="0.3">
      <c r="A18" s="1">
        <v>16</v>
      </c>
      <c r="B18" s="4">
        <f>Dados_fv[[#This Row],[Horas]]/24</f>
        <v>0.66666666666666663</v>
      </c>
      <c r="C18" s="1" t="s">
        <v>4</v>
      </c>
      <c r="D18" s="1">
        <f>Fv!B19</f>
        <v>0.45080000162124628</v>
      </c>
      <c r="E18" s="1" t="s">
        <v>48</v>
      </c>
      <c r="F18" s="1">
        <v>1</v>
      </c>
      <c r="G18" s="1" t="s">
        <v>6</v>
      </c>
      <c r="H18" s="1"/>
      <c r="I18" s="20">
        <f t="shared" si="10"/>
        <v>0.625</v>
      </c>
      <c r="J18">
        <f>IF(GETPIVOTDATA("Média de Alimentador index",dynamics!$J$4)=2,IF($J$1=4,M78,IF($J$1=1,P78,IF($J$1=2,M107,IF($J$1=3,P107,IF($J$1=5,S105,))))),IF($J$1=4,M19,IF($J$1=1,P19,IF($J$1=2,M48,IF($J$1=3,P48,IF($J$1=5,S46,))))))</f>
        <v>1050.16796875</v>
      </c>
      <c r="L18" s="11">
        <v>0.58333333333333337</v>
      </c>
      <c r="M18" s="30">
        <v>2069.760009765625</v>
      </c>
      <c r="O18" s="11">
        <v>0.58333333333333337</v>
      </c>
      <c r="P18" s="30">
        <v>51.743999481201172</v>
      </c>
    </row>
    <row r="19" spans="1:19" x14ac:dyDescent="0.3">
      <c r="A19" s="1">
        <v>17</v>
      </c>
      <c r="B19" s="4">
        <f>Dados_fv[[#This Row],[Horas]]/24</f>
        <v>0.70833333333333337</v>
      </c>
      <c r="C19" s="1" t="s">
        <v>4</v>
      </c>
      <c r="D19" s="1">
        <f>Fv!B20</f>
        <v>0.2254000008106232</v>
      </c>
      <c r="E19" s="1" t="s">
        <v>48</v>
      </c>
      <c r="F19" s="1">
        <v>1</v>
      </c>
      <c r="G19" s="1" t="s">
        <v>6</v>
      </c>
      <c r="H19" s="1"/>
      <c r="I19" s="20">
        <f t="shared" si="10"/>
        <v>0.66666666666666663</v>
      </c>
      <c r="J19">
        <f>IF(GETPIVOTDATA("Média de Alimentador index",dynamics!$J$4)=2,IF($J$1=4,M79,IF($J$1=1,P79,IF($J$1=2,M108,IF($J$1=3,P108,IF($J$1=5,S106,))))),IF($J$1=4,M20,IF($J$1=1,P20,IF($J$1=2,M49,IF($J$1=3,P49,IF($J$1=5,S47,))))))</f>
        <v>865.5360107421875</v>
      </c>
      <c r="L19" s="11">
        <v>0.625</v>
      </c>
      <c r="M19" s="30">
        <v>1575.251953125</v>
      </c>
      <c r="O19" s="11">
        <v>0.625</v>
      </c>
      <c r="P19" s="30">
        <v>39.381301879882813</v>
      </c>
    </row>
    <row r="20" spans="1:19" x14ac:dyDescent="0.3">
      <c r="A20" s="1">
        <v>18</v>
      </c>
      <c r="B20" s="4">
        <f>Dados_fv[[#This Row],[Horas]]/24</f>
        <v>0.75</v>
      </c>
      <c r="C20" s="1" t="s">
        <v>4</v>
      </c>
      <c r="D20" s="1">
        <f>Fv!B21</f>
        <v>2.9400000348687168E-2</v>
      </c>
      <c r="E20" s="1" t="s">
        <v>48</v>
      </c>
      <c r="F20" s="1">
        <v>1</v>
      </c>
      <c r="G20" s="1" t="s">
        <v>6</v>
      </c>
      <c r="H20" s="1"/>
      <c r="I20" s="20">
        <f t="shared" ref="I20:I26" si="11">IF($J$1=0,L21,IF($J$1=1,O21,IF($J$1=2,L50,IF($J$1=3,O50,))))</f>
        <v>0.70833333333333337</v>
      </c>
      <c r="J20">
        <f>IF(GETPIVOTDATA("Média de Alimentador index",dynamics!$J$4)=2,IF($J$1=4,M80,IF($J$1=1,P80,IF($J$1=2,M109,IF($J$1=3,P109,IF($J$1=5,S107,))))),IF($J$1=4,M21,IF($J$1=1,P21,IF($J$1=2,M50,IF($J$1=3,P50,IF($J$1=5,S48,))))))</f>
        <v>441.78399658203119</v>
      </c>
      <c r="L20" s="11">
        <v>0.66666666666666663</v>
      </c>
      <c r="M20" s="30">
        <v>1298.303955078125</v>
      </c>
      <c r="O20" s="11">
        <v>0.66666666666666663</v>
      </c>
      <c r="P20" s="30">
        <v>32.457599639892578</v>
      </c>
    </row>
    <row r="21" spans="1:19" x14ac:dyDescent="0.3">
      <c r="A21" s="1">
        <v>19</v>
      </c>
      <c r="B21" s="4">
        <f>Dados_fv[[#This Row],[Horas]]/24</f>
        <v>0.79166666666666663</v>
      </c>
      <c r="C21" s="1" t="s">
        <v>4</v>
      </c>
      <c r="D21" s="1">
        <f>Fv!B22</f>
        <v>0</v>
      </c>
      <c r="E21" s="1" t="s">
        <v>48</v>
      </c>
      <c r="F21" s="1">
        <v>1</v>
      </c>
      <c r="G21" s="1" t="s">
        <v>6</v>
      </c>
      <c r="H21" s="1"/>
      <c r="I21" s="20">
        <f t="shared" si="11"/>
        <v>0.75</v>
      </c>
      <c r="J21">
        <f>IF(GETPIVOTDATA("Média de Alimentador index",dynamics!$J$4)=2,IF($J$1=4,M81,IF($J$1=1,P81,IF($J$1=2,M110,IF($J$1=3,P110,IF($J$1=5,S108,))))),IF($J$1=4,M22,IF($J$1=1,P22,IF($J$1=2,M51,IF($J$1=3,P51,IF($J$1=5,S49,))))))</f>
        <v>58.799999237060547</v>
      </c>
      <c r="L21" s="11">
        <v>0.70833333333333337</v>
      </c>
      <c r="M21" s="30">
        <v>662.676025390625</v>
      </c>
      <c r="O21" s="11">
        <v>0.70833333333333337</v>
      </c>
      <c r="P21" s="30">
        <v>16.566900253295898</v>
      </c>
    </row>
    <row r="22" spans="1:19" x14ac:dyDescent="0.3">
      <c r="A22" s="1">
        <v>20</v>
      </c>
      <c r="B22" s="4">
        <f>Dados_fv[[#This Row],[Horas]]/24</f>
        <v>0.83333333333333337</v>
      </c>
      <c r="C22" s="1" t="s">
        <v>4</v>
      </c>
      <c r="D22" s="1">
        <f>Fv!B23</f>
        <v>0</v>
      </c>
      <c r="E22" s="1" t="s">
        <v>48</v>
      </c>
      <c r="F22" s="1">
        <v>1</v>
      </c>
      <c r="G22" s="1" t="s">
        <v>6</v>
      </c>
      <c r="H22" s="1"/>
      <c r="I22" s="20">
        <f t="shared" si="11"/>
        <v>0.79166666666666663</v>
      </c>
      <c r="J22">
        <f>IF(GETPIVOTDATA("Média de Alimentador index",dynamics!$J$4)=2,IF($J$1=4,M82,IF($J$1=1,P82,IF($J$1=2,M111,IF($J$1=3,P111,IF($J$1=5,S109,))))),IF($J$1=4,M23,IF($J$1=1,P23,IF($J$1=2,M52,IF($J$1=3,P52,IF($J$1=5,S50,))))))</f>
        <v>0</v>
      </c>
      <c r="L22" s="11">
        <v>0.75</v>
      </c>
      <c r="M22" s="30">
        <v>88.199996948242188</v>
      </c>
      <c r="O22" s="11">
        <v>0.75</v>
      </c>
      <c r="P22" s="30">
        <v>2.2049999237060551</v>
      </c>
    </row>
    <row r="23" spans="1:19" x14ac:dyDescent="0.3">
      <c r="A23" s="1">
        <v>21</v>
      </c>
      <c r="B23" s="4">
        <f>Dados_fv[[#This Row],[Horas]]/24</f>
        <v>0.875</v>
      </c>
      <c r="C23" s="1" t="s">
        <v>4</v>
      </c>
      <c r="D23" s="1">
        <f>Fv!B24</f>
        <v>0</v>
      </c>
      <c r="E23" s="1" t="s">
        <v>48</v>
      </c>
      <c r="F23" s="1">
        <v>1</v>
      </c>
      <c r="G23" s="1" t="s">
        <v>6</v>
      </c>
      <c r="H23" s="1"/>
      <c r="I23" s="20">
        <f t="shared" si="11"/>
        <v>0.83333333333333337</v>
      </c>
      <c r="J23">
        <f>IF(GETPIVOTDATA("Média de Alimentador index",dynamics!$J$4)=2,IF($J$1=4,M83,IF($J$1=1,P83,IF($J$1=2,M112,IF($J$1=3,P112,IF($J$1=5,S110,))))),IF($J$1=4,M24,IF($J$1=1,P24,IF($J$1=2,M53,IF($J$1=3,P53,IF($J$1=5,S51,))))))</f>
        <v>0</v>
      </c>
      <c r="L23" s="11">
        <v>0.79166666666666663</v>
      </c>
      <c r="M23" s="30">
        <v>0</v>
      </c>
      <c r="O23" s="11">
        <v>0.79166666666666663</v>
      </c>
      <c r="P23" s="30">
        <v>0</v>
      </c>
    </row>
    <row r="24" spans="1:19" x14ac:dyDescent="0.3">
      <c r="A24" s="1">
        <v>22</v>
      </c>
      <c r="B24" s="4">
        <f>Dados_fv[[#This Row],[Horas]]/24</f>
        <v>0.91666666666666663</v>
      </c>
      <c r="C24" s="1" t="s">
        <v>4</v>
      </c>
      <c r="D24" s="1">
        <f>Fv!B25</f>
        <v>0</v>
      </c>
      <c r="E24" s="1" t="s">
        <v>48</v>
      </c>
      <c r="F24" s="1">
        <v>1</v>
      </c>
      <c r="G24" s="1" t="s">
        <v>6</v>
      </c>
      <c r="H24" s="1"/>
      <c r="I24" s="20">
        <f t="shared" si="11"/>
        <v>0.875</v>
      </c>
      <c r="J24">
        <f>IF(GETPIVOTDATA("Média de Alimentador index",dynamics!$J$4)=2,IF($J$1=4,M84,IF($J$1=1,P84,IF($J$1=2,M113,IF($J$1=3,P113,IF($J$1=5,S111,))))),IF($J$1=4,M25,IF($J$1=1,P25,IF($J$1=2,M54,IF($J$1=3,P54,IF($J$1=5,S52,))))))</f>
        <v>0</v>
      </c>
      <c r="L24" s="11">
        <v>0.83333333333333337</v>
      </c>
      <c r="M24" s="30">
        <v>0</v>
      </c>
      <c r="O24" s="11">
        <v>0.83333333333333337</v>
      </c>
      <c r="P24" s="30">
        <v>0</v>
      </c>
    </row>
    <row r="25" spans="1:19" x14ac:dyDescent="0.3">
      <c r="A25" s="1">
        <v>23</v>
      </c>
      <c r="B25" s="4">
        <f>Dados_fv[[#This Row],[Horas]]/24</f>
        <v>0.95833333333333337</v>
      </c>
      <c r="C25" s="1" t="s">
        <v>4</v>
      </c>
      <c r="D25" s="1">
        <f>Fv!B26</f>
        <v>0</v>
      </c>
      <c r="E25" s="1" t="s">
        <v>48</v>
      </c>
      <c r="F25" s="1">
        <v>1</v>
      </c>
      <c r="G25" s="1" t="s">
        <v>6</v>
      </c>
      <c r="H25" s="1"/>
      <c r="I25" s="20">
        <f t="shared" si="11"/>
        <v>0.91666666666666663</v>
      </c>
      <c r="J25">
        <f>IF(GETPIVOTDATA("Média de Alimentador index",dynamics!$J$4)=2,IF($J$1=4,M85,IF($J$1=1,P85,IF($J$1=2,M114,IF($J$1=3,P114,IF($J$1=5,S112,))))),IF($J$1=4,M26,IF($J$1=1,P26,IF($J$1=2,M55,IF($J$1=3,P55,IF($J$1=5,S53,))))))</f>
        <v>0</v>
      </c>
      <c r="L25" s="11">
        <v>0.875</v>
      </c>
      <c r="M25" s="30">
        <v>0</v>
      </c>
      <c r="O25" s="11">
        <v>0.875</v>
      </c>
      <c r="P25" s="30">
        <v>0</v>
      </c>
    </row>
    <row r="26" spans="1:19" x14ac:dyDescent="0.3">
      <c r="A26" s="1">
        <v>0</v>
      </c>
      <c r="B26" s="4">
        <f>Dados_fv[[#This Row],[Horas]]/24</f>
        <v>0</v>
      </c>
      <c r="C26" s="1" t="s">
        <v>4</v>
      </c>
      <c r="D26" s="1">
        <f>Fv!C3</f>
        <v>0</v>
      </c>
      <c r="E26" s="1" t="s">
        <v>30</v>
      </c>
      <c r="F26" s="1">
        <v>2</v>
      </c>
      <c r="G26" s="1" t="s">
        <v>6</v>
      </c>
      <c r="H26" s="1"/>
      <c r="I26" s="20">
        <f t="shared" si="11"/>
        <v>0.95833333333333337</v>
      </c>
      <c r="J26">
        <f>IF(GETPIVOTDATA("Média de Alimentador index",dynamics!$J$4)=2,IF($J$1=4,M86,IF($J$1=1,P86,IF($J$1=2,M115,IF($J$1=3,P115,IF($J$1=5,S113,))))),IF($J$1=4,M27,IF($J$1=1,P27,IF($J$1=2,M56,IF($J$1=3,P56,IF($J$1=5,S54,))))))</f>
        <v>0</v>
      </c>
      <c r="L26" s="11">
        <v>0.91666666666666663</v>
      </c>
      <c r="M26" s="30">
        <v>0</v>
      </c>
      <c r="O26" s="11">
        <v>0.91666666666666663</v>
      </c>
      <c r="P26" s="30">
        <v>0</v>
      </c>
    </row>
    <row r="27" spans="1:19" x14ac:dyDescent="0.3">
      <c r="A27" s="1">
        <v>1</v>
      </c>
      <c r="B27" s="4">
        <f>Dados_fv[[#This Row],[Horas]]/24</f>
        <v>4.1666666666666664E-2</v>
      </c>
      <c r="C27" s="1" t="s">
        <v>4</v>
      </c>
      <c r="D27" s="1">
        <f>Fv!C4</f>
        <v>0</v>
      </c>
      <c r="E27" s="1" t="s">
        <v>30</v>
      </c>
      <c r="F27" s="1">
        <v>2</v>
      </c>
      <c r="G27" s="1" t="s">
        <v>6</v>
      </c>
      <c r="H27" s="1"/>
      <c r="L27" s="11">
        <v>0.95833333333333337</v>
      </c>
      <c r="M27" s="30">
        <v>0</v>
      </c>
      <c r="O27" s="11">
        <v>0.95833333333333337</v>
      </c>
      <c r="P27" s="30">
        <v>0</v>
      </c>
    </row>
    <row r="28" spans="1:19" x14ac:dyDescent="0.3">
      <c r="A28" s="1">
        <v>2</v>
      </c>
      <c r="B28" s="4">
        <f>Dados_fv[[#This Row],[Horas]]/24</f>
        <v>8.3333333333333329E-2</v>
      </c>
      <c r="C28" s="1" t="s">
        <v>4</v>
      </c>
      <c r="D28" s="1">
        <f>Fv!C5</f>
        <v>0</v>
      </c>
      <c r="E28" s="1" t="s">
        <v>30</v>
      </c>
      <c r="F28" s="1">
        <v>2</v>
      </c>
      <c r="G28" s="1" t="s">
        <v>6</v>
      </c>
      <c r="H28" s="1"/>
      <c r="L28" s="11" t="s">
        <v>15</v>
      </c>
      <c r="M28" s="30">
        <v>18166.259853363037</v>
      </c>
      <c r="O28" s="11" t="s">
        <v>15</v>
      </c>
      <c r="P28" s="30">
        <v>454.15650153160095</v>
      </c>
      <c r="R28" s="2" t="s">
        <v>12</v>
      </c>
      <c r="S28" t="s">
        <v>65</v>
      </c>
    </row>
    <row r="29" spans="1:19" x14ac:dyDescent="0.3">
      <c r="A29" s="1">
        <v>3</v>
      </c>
      <c r="B29" s="4">
        <f>Dados_fv[[#This Row],[Horas]]/24</f>
        <v>0.125</v>
      </c>
      <c r="C29" s="1" t="s">
        <v>4</v>
      </c>
      <c r="D29" s="1">
        <f>Fv!C6</f>
        <v>0</v>
      </c>
      <c r="E29" s="1" t="s">
        <v>30</v>
      </c>
      <c r="F29" s="1">
        <v>2</v>
      </c>
      <c r="G29" s="1" t="s">
        <v>6</v>
      </c>
      <c r="H29" s="1"/>
    </row>
    <row r="30" spans="1:19" x14ac:dyDescent="0.3">
      <c r="A30" s="1">
        <v>4</v>
      </c>
      <c r="B30" s="4">
        <f>Dados_fv[[#This Row],[Horas]]/24</f>
        <v>0.16666666666666666</v>
      </c>
      <c r="C30" s="1" t="s">
        <v>4</v>
      </c>
      <c r="D30" s="1">
        <f>Fv!C7</f>
        <v>0</v>
      </c>
      <c r="E30" s="1" t="s">
        <v>30</v>
      </c>
      <c r="F30" s="1">
        <v>2</v>
      </c>
      <c r="G30" s="1" t="s">
        <v>6</v>
      </c>
      <c r="H30" s="1"/>
      <c r="L30" s="2" t="s">
        <v>12</v>
      </c>
      <c r="M30" t="s">
        <v>5</v>
      </c>
      <c r="O30" s="2" t="s">
        <v>12</v>
      </c>
      <c r="P30" t="s">
        <v>43</v>
      </c>
      <c r="R30" s="2" t="s">
        <v>14</v>
      </c>
      <c r="S30" t="s">
        <v>53</v>
      </c>
    </row>
    <row r="31" spans="1:19" x14ac:dyDescent="0.3">
      <c r="A31" s="1">
        <v>5</v>
      </c>
      <c r="B31" s="4">
        <f>Dados_fv[[#This Row],[Horas]]/24</f>
        <v>0.20833333333333334</v>
      </c>
      <c r="C31" s="1" t="s">
        <v>4</v>
      </c>
      <c r="D31" s="1">
        <f>Fv!C8</f>
        <v>1.470000028610229</v>
      </c>
      <c r="E31" s="1" t="s">
        <v>30</v>
      </c>
      <c r="F31" s="1">
        <v>2</v>
      </c>
      <c r="G31" s="1" t="s">
        <v>6</v>
      </c>
      <c r="H31" s="1"/>
      <c r="R31" s="11">
        <v>0</v>
      </c>
      <c r="S31" s="30">
        <v>0</v>
      </c>
    </row>
    <row r="32" spans="1:19" x14ac:dyDescent="0.3">
      <c r="A32" s="1">
        <v>6</v>
      </c>
      <c r="B32" s="4">
        <f>Dados_fv[[#This Row],[Horas]]/24</f>
        <v>0.25</v>
      </c>
      <c r="C32" s="1" t="s">
        <v>4</v>
      </c>
      <c r="D32" s="1">
        <f>Fv!C9</f>
        <v>6.6149997711181641</v>
      </c>
      <c r="E32" s="1" t="s">
        <v>30</v>
      </c>
      <c r="F32" s="1">
        <v>2</v>
      </c>
      <c r="G32" s="1" t="s">
        <v>6</v>
      </c>
      <c r="H32" s="1"/>
      <c r="L32" s="2" t="s">
        <v>14</v>
      </c>
      <c r="M32" t="s">
        <v>53</v>
      </c>
      <c r="O32" s="2" t="s">
        <v>14</v>
      </c>
      <c r="P32" t="s">
        <v>53</v>
      </c>
      <c r="R32" s="11">
        <v>4.1666666666666664E-2</v>
      </c>
      <c r="S32" s="30">
        <v>0</v>
      </c>
    </row>
    <row r="33" spans="1:19" x14ac:dyDescent="0.3">
      <c r="A33" s="1">
        <v>7</v>
      </c>
      <c r="B33" s="4">
        <f>Dados_fv[[#This Row],[Horas]]/24</f>
        <v>0.29166666666666669</v>
      </c>
      <c r="C33" s="1" t="s">
        <v>4</v>
      </c>
      <c r="D33" s="1">
        <f>Fv!C10</f>
        <v>12.49499988555908</v>
      </c>
      <c r="E33" s="1" t="s">
        <v>30</v>
      </c>
      <c r="F33" s="1">
        <v>2</v>
      </c>
      <c r="G33" s="1" t="s">
        <v>6</v>
      </c>
      <c r="H33" s="1"/>
      <c r="L33" s="11">
        <v>0</v>
      </c>
      <c r="M33" s="30">
        <v>0</v>
      </c>
      <c r="O33" s="11">
        <v>0</v>
      </c>
      <c r="P33" s="30">
        <v>0</v>
      </c>
      <c r="R33" s="11">
        <v>8.3333333333333329E-2</v>
      </c>
      <c r="S33" s="30">
        <v>0</v>
      </c>
    </row>
    <row r="34" spans="1:19" x14ac:dyDescent="0.3">
      <c r="A34" s="1">
        <v>8</v>
      </c>
      <c r="B34" s="4">
        <f>Dados_fv[[#This Row],[Horas]]/24</f>
        <v>0.33333333333333331</v>
      </c>
      <c r="C34" s="1" t="s">
        <v>4</v>
      </c>
      <c r="D34" s="1">
        <f>Fv!C11</f>
        <v>20.462400436401371</v>
      </c>
      <c r="E34" s="1" t="s">
        <v>30</v>
      </c>
      <c r="F34" s="1">
        <v>2</v>
      </c>
      <c r="G34" s="1" t="s">
        <v>6</v>
      </c>
      <c r="H34" s="1"/>
      <c r="L34" s="11">
        <v>4.1666666666666664E-2</v>
      </c>
      <c r="M34" s="30">
        <v>0</v>
      </c>
      <c r="O34" s="11">
        <v>4.1666666666666664E-2</v>
      </c>
      <c r="P34" s="30">
        <v>0</v>
      </c>
      <c r="R34" s="11">
        <v>0.125</v>
      </c>
      <c r="S34" s="30">
        <v>0</v>
      </c>
    </row>
    <row r="35" spans="1:19" x14ac:dyDescent="0.3">
      <c r="A35" s="1">
        <v>9</v>
      </c>
      <c r="B35" s="4">
        <f>Dados_fv[[#This Row],[Horas]]/24</f>
        <v>0.375</v>
      </c>
      <c r="C35" s="1" t="s">
        <v>4</v>
      </c>
      <c r="D35" s="1">
        <f>Fv!C12</f>
        <v>35.926799774169922</v>
      </c>
      <c r="E35" s="1" t="s">
        <v>30</v>
      </c>
      <c r="F35" s="1">
        <v>2</v>
      </c>
      <c r="G35" s="1" t="s">
        <v>6</v>
      </c>
      <c r="H35" s="1"/>
      <c r="L35" s="11">
        <v>8.3333333333333329E-2</v>
      </c>
      <c r="M35" s="30">
        <v>0</v>
      </c>
      <c r="O35" s="11">
        <v>8.3333333333333329E-2</v>
      </c>
      <c r="P35" s="30">
        <v>0</v>
      </c>
      <c r="R35" s="11">
        <v>0.16666666666666666</v>
      </c>
      <c r="S35" s="30">
        <v>0</v>
      </c>
    </row>
    <row r="36" spans="1:19" x14ac:dyDescent="0.3">
      <c r="A36" s="1">
        <v>10</v>
      </c>
      <c r="B36" s="4">
        <f>Dados_fv[[#This Row],[Horas]]/24</f>
        <v>0.41666666666666669</v>
      </c>
      <c r="C36" s="1" t="s">
        <v>4</v>
      </c>
      <c r="D36" s="1">
        <f>Fv!C13</f>
        <v>50.715000152587891</v>
      </c>
      <c r="E36" s="1" t="s">
        <v>30</v>
      </c>
      <c r="F36" s="1">
        <v>2</v>
      </c>
      <c r="G36" s="1" t="s">
        <v>6</v>
      </c>
      <c r="H36" s="1"/>
      <c r="L36" s="11">
        <v>0.125</v>
      </c>
      <c r="M36" s="30">
        <v>0</v>
      </c>
      <c r="O36" s="11">
        <v>0.125</v>
      </c>
      <c r="P36" s="30">
        <v>0</v>
      </c>
      <c r="R36" s="11">
        <v>0.20833333333333334</v>
      </c>
      <c r="S36" s="30">
        <v>98</v>
      </c>
    </row>
    <row r="37" spans="1:19" x14ac:dyDescent="0.3">
      <c r="A37" s="1">
        <v>11</v>
      </c>
      <c r="B37" s="4">
        <f>Dados_fv[[#This Row],[Horas]]/24</f>
        <v>0.45833333333333331</v>
      </c>
      <c r="C37" s="1" t="s">
        <v>4</v>
      </c>
      <c r="D37" s="1">
        <f>Fv!C14</f>
        <v>60.858001708984382</v>
      </c>
      <c r="E37" s="1" t="s">
        <v>30</v>
      </c>
      <c r="F37" s="1">
        <v>2</v>
      </c>
      <c r="G37" s="1" t="s">
        <v>6</v>
      </c>
      <c r="H37" s="1"/>
      <c r="L37" s="11">
        <v>0.16666666666666666</v>
      </c>
      <c r="M37" s="30">
        <v>0</v>
      </c>
      <c r="O37" s="11">
        <v>0.16666666666666666</v>
      </c>
      <c r="P37" s="30">
        <v>0</v>
      </c>
      <c r="R37" s="11">
        <v>0.25</v>
      </c>
      <c r="S37" s="30">
        <v>441</v>
      </c>
    </row>
    <row r="38" spans="1:19" x14ac:dyDescent="0.3">
      <c r="A38" s="1">
        <v>12</v>
      </c>
      <c r="B38" s="4">
        <f>Dados_fv[[#This Row],[Horas]]/24</f>
        <v>0.5</v>
      </c>
      <c r="C38" s="1" t="s">
        <v>4</v>
      </c>
      <c r="D38" s="1">
        <f>Fv!C15</f>
        <v>63.209999084472663</v>
      </c>
      <c r="E38" s="1" t="s">
        <v>30</v>
      </c>
      <c r="F38" s="1">
        <v>2</v>
      </c>
      <c r="G38" s="1" t="s">
        <v>6</v>
      </c>
      <c r="H38" s="1"/>
      <c r="L38" s="11">
        <v>0.20833333333333334</v>
      </c>
      <c r="M38" s="30">
        <v>9.8000001907348633</v>
      </c>
      <c r="O38" s="11">
        <v>0.20833333333333334</v>
      </c>
      <c r="P38" s="30">
        <v>39.200000762939453</v>
      </c>
      <c r="R38" s="11">
        <v>0.29166666666666669</v>
      </c>
      <c r="S38" s="30">
        <v>833</v>
      </c>
    </row>
    <row r="39" spans="1:19" x14ac:dyDescent="0.3">
      <c r="A39" s="1">
        <v>13</v>
      </c>
      <c r="B39" s="4">
        <f>Dados_fv[[#This Row],[Horas]]/24</f>
        <v>0.54166666666666663</v>
      </c>
      <c r="C39" s="1" t="s">
        <v>4</v>
      </c>
      <c r="D39" s="1">
        <f>Fv!C16</f>
        <v>60.04949951171875</v>
      </c>
      <c r="E39" s="1" t="s">
        <v>30</v>
      </c>
      <c r="F39" s="1">
        <v>2</v>
      </c>
      <c r="G39" s="1" t="s">
        <v>6</v>
      </c>
      <c r="H39" s="1"/>
      <c r="L39" s="11">
        <v>0.25</v>
      </c>
      <c r="M39" s="30">
        <v>44.099998474121087</v>
      </c>
      <c r="O39" s="11">
        <v>0.25</v>
      </c>
      <c r="P39" s="30">
        <v>176.3999938964844</v>
      </c>
      <c r="R39" s="11">
        <v>0.33333333333333331</v>
      </c>
      <c r="S39" s="30">
        <v>1364.160034179688</v>
      </c>
    </row>
    <row r="40" spans="1:19" x14ac:dyDescent="0.3">
      <c r="A40" s="1">
        <v>14</v>
      </c>
      <c r="B40" s="4">
        <f>Dados_fv[[#This Row],[Horas]]/24</f>
        <v>0.58333333333333337</v>
      </c>
      <c r="C40" s="1" t="s">
        <v>4</v>
      </c>
      <c r="D40" s="1">
        <f>Fv!C17</f>
        <v>51.743999481201172</v>
      </c>
      <c r="E40" s="1" t="s">
        <v>30</v>
      </c>
      <c r="F40" s="1">
        <v>2</v>
      </c>
      <c r="G40" s="1" t="s">
        <v>6</v>
      </c>
      <c r="H40" s="1"/>
      <c r="L40" s="11">
        <v>0.29166666666666669</v>
      </c>
      <c r="M40" s="30">
        <v>83.300003051757813</v>
      </c>
      <c r="O40" s="11">
        <v>0.29166666666666669</v>
      </c>
      <c r="P40" s="30">
        <v>333.20001220703119</v>
      </c>
      <c r="R40" s="11">
        <v>0.375</v>
      </c>
      <c r="S40" s="30">
        <v>2395.1201171875</v>
      </c>
    </row>
    <row r="41" spans="1:19" x14ac:dyDescent="0.3">
      <c r="A41" s="1">
        <v>15</v>
      </c>
      <c r="B41" s="4">
        <f>Dados_fv[[#This Row],[Horas]]/24</f>
        <v>0.625</v>
      </c>
      <c r="C41" s="1" t="s">
        <v>4</v>
      </c>
      <c r="D41" s="1">
        <f>Fv!C18</f>
        <v>39.381301879882813</v>
      </c>
      <c r="E41" s="1" t="s">
        <v>30</v>
      </c>
      <c r="F41" s="1">
        <v>2</v>
      </c>
      <c r="G41" s="1" t="s">
        <v>6</v>
      </c>
      <c r="H41" s="1"/>
      <c r="L41" s="11">
        <v>0.33333333333333331</v>
      </c>
      <c r="M41" s="30">
        <v>136.41600036621091</v>
      </c>
      <c r="O41" s="11">
        <v>0.33333333333333331</v>
      </c>
      <c r="P41" s="30">
        <v>545.66400146484375</v>
      </c>
      <c r="R41" s="11">
        <v>0.41666666666666669</v>
      </c>
      <c r="S41" s="30">
        <v>3381</v>
      </c>
    </row>
    <row r="42" spans="1:19" x14ac:dyDescent="0.3">
      <c r="A42" s="1">
        <v>16</v>
      </c>
      <c r="B42" s="4">
        <f>Dados_fv[[#This Row],[Horas]]/24</f>
        <v>0.66666666666666663</v>
      </c>
      <c r="C42" s="1" t="s">
        <v>4</v>
      </c>
      <c r="D42" s="1">
        <f>Fv!C19</f>
        <v>32.457599639892578</v>
      </c>
      <c r="E42" s="1" t="s">
        <v>30</v>
      </c>
      <c r="F42" s="1">
        <v>2</v>
      </c>
      <c r="G42" s="1" t="s">
        <v>6</v>
      </c>
      <c r="H42" s="1"/>
      <c r="L42" s="11">
        <v>0.375</v>
      </c>
      <c r="M42" s="30">
        <v>239.5119934082031</v>
      </c>
      <c r="O42" s="11">
        <v>0.375</v>
      </c>
      <c r="P42" s="30">
        <v>958.0479736328125</v>
      </c>
      <c r="R42" s="11">
        <v>0.45833333333333331</v>
      </c>
      <c r="S42" s="30">
        <v>4057.199951171875</v>
      </c>
    </row>
    <row r="43" spans="1:19" x14ac:dyDescent="0.3">
      <c r="A43" s="1">
        <v>17</v>
      </c>
      <c r="B43" s="4">
        <f>Dados_fv[[#This Row],[Horas]]/24</f>
        <v>0.70833333333333337</v>
      </c>
      <c r="C43" s="1" t="s">
        <v>4</v>
      </c>
      <c r="D43" s="1">
        <f>Fv!C20</f>
        <v>16.566900253295898</v>
      </c>
      <c r="E43" s="1" t="s">
        <v>30</v>
      </c>
      <c r="F43" s="1">
        <v>2</v>
      </c>
      <c r="G43" s="1" t="s">
        <v>6</v>
      </c>
      <c r="H43" s="1"/>
      <c r="L43" s="11">
        <v>0.41666666666666669</v>
      </c>
      <c r="M43" s="30">
        <v>338.10000610351563</v>
      </c>
      <c r="O43" s="11">
        <v>0.41666666666666669</v>
      </c>
      <c r="P43" s="30">
        <v>1352.400024414062</v>
      </c>
      <c r="R43" s="11">
        <v>0.5</v>
      </c>
      <c r="S43" s="30">
        <v>4214</v>
      </c>
    </row>
    <row r="44" spans="1:19" x14ac:dyDescent="0.3">
      <c r="A44" s="1">
        <v>18</v>
      </c>
      <c r="B44" s="4">
        <f>Dados_fv[[#This Row],[Horas]]/24</f>
        <v>0.75</v>
      </c>
      <c r="C44" s="1" t="s">
        <v>4</v>
      </c>
      <c r="D44" s="1">
        <f>Fv!C21</f>
        <v>2.2049999237060551</v>
      </c>
      <c r="E44" s="1" t="s">
        <v>30</v>
      </c>
      <c r="F44" s="1">
        <v>2</v>
      </c>
      <c r="G44" s="1" t="s">
        <v>6</v>
      </c>
      <c r="H44" s="1"/>
      <c r="L44" s="11">
        <v>0.45833333333333331</v>
      </c>
      <c r="M44" s="30">
        <v>405.72000122070313</v>
      </c>
      <c r="O44" s="11">
        <v>0.45833333333333331</v>
      </c>
      <c r="P44" s="30">
        <v>1622.880004882812</v>
      </c>
      <c r="R44" s="11">
        <v>0.54166666666666663</v>
      </c>
      <c r="S44" s="30">
        <v>4003.300048828125</v>
      </c>
    </row>
    <row r="45" spans="1:19" x14ac:dyDescent="0.3">
      <c r="A45" s="1">
        <v>19</v>
      </c>
      <c r="B45" s="4">
        <f>Dados_fv[[#This Row],[Horas]]/24</f>
        <v>0.79166666666666663</v>
      </c>
      <c r="C45" s="1" t="s">
        <v>4</v>
      </c>
      <c r="D45" s="1">
        <f>Fv!C22</f>
        <v>0</v>
      </c>
      <c r="E45" s="1" t="s">
        <v>30</v>
      </c>
      <c r="F45" s="1">
        <v>2</v>
      </c>
      <c r="G45" s="1" t="s">
        <v>6</v>
      </c>
      <c r="H45" s="1"/>
      <c r="L45" s="11">
        <v>0.5</v>
      </c>
      <c r="M45" s="30">
        <v>421.39999389648438</v>
      </c>
      <c r="O45" s="11">
        <v>0.5</v>
      </c>
      <c r="P45" s="30">
        <v>1685.599975585938</v>
      </c>
      <c r="R45" s="11">
        <v>0.58333333333333337</v>
      </c>
      <c r="S45" s="30">
        <v>3449.60009765625</v>
      </c>
    </row>
    <row r="46" spans="1:19" x14ac:dyDescent="0.3">
      <c r="A46" s="1">
        <v>20</v>
      </c>
      <c r="B46" s="4">
        <f>Dados_fv[[#This Row],[Horas]]/24</f>
        <v>0.83333333333333337</v>
      </c>
      <c r="C46" s="1" t="s">
        <v>4</v>
      </c>
      <c r="D46" s="1">
        <f>Fv!C23</f>
        <v>0</v>
      </c>
      <c r="E46" s="1" t="s">
        <v>30</v>
      </c>
      <c r="F46" s="1">
        <v>2</v>
      </c>
      <c r="G46" s="1" t="s">
        <v>6</v>
      </c>
      <c r="H46" s="1"/>
      <c r="L46" s="11">
        <v>0.54166666666666663</v>
      </c>
      <c r="M46" s="30">
        <v>400.32998657226563</v>
      </c>
      <c r="O46" s="11">
        <v>0.54166666666666663</v>
      </c>
      <c r="P46" s="30">
        <v>1601.319946289062</v>
      </c>
      <c r="R46" s="11">
        <v>0.625</v>
      </c>
      <c r="S46" s="30">
        <v>2625.419921875</v>
      </c>
    </row>
    <row r="47" spans="1:19" x14ac:dyDescent="0.3">
      <c r="A47" s="1">
        <v>21</v>
      </c>
      <c r="B47" s="4">
        <f>Dados_fv[[#This Row],[Horas]]/24</f>
        <v>0.875</v>
      </c>
      <c r="C47" s="1" t="s">
        <v>4</v>
      </c>
      <c r="D47" s="1">
        <f>Fv!C24</f>
        <v>0</v>
      </c>
      <c r="E47" s="1" t="s">
        <v>30</v>
      </c>
      <c r="F47" s="1">
        <v>2</v>
      </c>
      <c r="G47" s="1" t="s">
        <v>6</v>
      </c>
      <c r="H47" s="1"/>
      <c r="L47" s="11">
        <v>0.58333333333333337</v>
      </c>
      <c r="M47" s="30">
        <v>344.95999145507813</v>
      </c>
      <c r="O47" s="11">
        <v>0.58333333333333337</v>
      </c>
      <c r="P47" s="30">
        <v>1379.839965820312</v>
      </c>
      <c r="R47" s="11">
        <v>0.66666666666666663</v>
      </c>
      <c r="S47" s="30">
        <v>2163.840087890625</v>
      </c>
    </row>
    <row r="48" spans="1:19" x14ac:dyDescent="0.3">
      <c r="A48" s="1">
        <v>22</v>
      </c>
      <c r="B48" s="4">
        <f>Dados_fv[[#This Row],[Horas]]/24</f>
        <v>0.91666666666666663</v>
      </c>
      <c r="C48" s="1" t="s">
        <v>4</v>
      </c>
      <c r="D48" s="1">
        <f>Fv!C25</f>
        <v>0</v>
      </c>
      <c r="E48" s="1" t="s">
        <v>30</v>
      </c>
      <c r="F48" s="1">
        <v>2</v>
      </c>
      <c r="G48" s="1" t="s">
        <v>6</v>
      </c>
      <c r="H48" s="1"/>
      <c r="L48" s="11">
        <v>0.625</v>
      </c>
      <c r="M48" s="30">
        <v>262.5419921875</v>
      </c>
      <c r="O48" s="11">
        <v>0.625</v>
      </c>
      <c r="P48" s="30">
        <v>1050.16796875</v>
      </c>
      <c r="R48" s="11">
        <v>0.70833333333333337</v>
      </c>
      <c r="S48" s="30">
        <v>1104.4599609375</v>
      </c>
    </row>
    <row r="49" spans="1:20" x14ac:dyDescent="0.3">
      <c r="A49" s="1">
        <v>23</v>
      </c>
      <c r="B49" s="4">
        <f>Dados_fv[[#This Row],[Horas]]/24</f>
        <v>0.95833333333333337</v>
      </c>
      <c r="C49" s="1" t="s">
        <v>4</v>
      </c>
      <c r="D49" s="1">
        <f>Fv!C26</f>
        <v>0</v>
      </c>
      <c r="E49" s="1" t="s">
        <v>30</v>
      </c>
      <c r="F49" s="1">
        <v>2</v>
      </c>
      <c r="G49" s="1" t="s">
        <v>6</v>
      </c>
      <c r="H49" s="1"/>
      <c r="L49" s="11">
        <v>0.66666666666666663</v>
      </c>
      <c r="M49" s="30">
        <v>216.3840026855469</v>
      </c>
      <c r="O49" s="11">
        <v>0.66666666666666663</v>
      </c>
      <c r="P49" s="30">
        <v>865.5360107421875</v>
      </c>
      <c r="R49" s="11">
        <v>0.75</v>
      </c>
      <c r="S49" s="30">
        <v>147</v>
      </c>
    </row>
    <row r="50" spans="1:20" x14ac:dyDescent="0.3">
      <c r="A50" s="1">
        <v>0</v>
      </c>
      <c r="B50" s="4">
        <f>Dados_fv[[#This Row],[Horas]]/24</f>
        <v>0</v>
      </c>
      <c r="C50" s="1" t="s">
        <v>4</v>
      </c>
      <c r="D50" s="21">
        <f>Fv!D3</f>
        <v>1</v>
      </c>
      <c r="E50" s="1" t="s">
        <v>49</v>
      </c>
      <c r="F50" s="1">
        <v>3</v>
      </c>
      <c r="G50" s="1" t="s">
        <v>6</v>
      </c>
      <c r="H50" s="1"/>
      <c r="L50" s="11">
        <v>0.70833333333333337</v>
      </c>
      <c r="M50" s="30">
        <v>110.4459991455078</v>
      </c>
      <c r="O50" s="11">
        <v>0.70833333333333337</v>
      </c>
      <c r="P50" s="30">
        <v>441.78399658203119</v>
      </c>
      <c r="R50" s="11">
        <v>0.79166666666666663</v>
      </c>
      <c r="S50" s="30">
        <v>0</v>
      </c>
    </row>
    <row r="51" spans="1:20" x14ac:dyDescent="0.3">
      <c r="A51" s="1">
        <v>1</v>
      </c>
      <c r="B51" s="4">
        <f>Dados_fv[[#This Row],[Horas]]/24</f>
        <v>4.1666666666666664E-2</v>
      </c>
      <c r="C51" s="1" t="s">
        <v>4</v>
      </c>
      <c r="D51" s="21">
        <f>Fv!D4</f>
        <v>1</v>
      </c>
      <c r="E51" s="1" t="s">
        <v>49</v>
      </c>
      <c r="F51" s="1">
        <v>3</v>
      </c>
      <c r="G51" s="1" t="s">
        <v>6</v>
      </c>
      <c r="H51" s="1"/>
      <c r="L51" s="11">
        <v>0.75</v>
      </c>
      <c r="M51" s="30">
        <v>14.69999980926514</v>
      </c>
      <c r="O51" s="11">
        <v>0.75</v>
      </c>
      <c r="P51" s="30">
        <v>58.799999237060547</v>
      </c>
      <c r="R51" s="11">
        <v>0.83333333333333337</v>
      </c>
      <c r="S51" s="30">
        <v>0</v>
      </c>
    </row>
    <row r="52" spans="1:20" x14ac:dyDescent="0.3">
      <c r="A52" s="1">
        <v>2</v>
      </c>
      <c r="B52" s="4">
        <f>Dados_fv[[#This Row],[Horas]]/24</f>
        <v>8.3333333333333329E-2</v>
      </c>
      <c r="C52" s="1" t="s">
        <v>4</v>
      </c>
      <c r="D52" s="21">
        <f>Fv!D5</f>
        <v>1</v>
      </c>
      <c r="E52" s="1" t="s">
        <v>49</v>
      </c>
      <c r="F52" s="1">
        <v>3</v>
      </c>
      <c r="G52" s="1" t="s">
        <v>6</v>
      </c>
      <c r="H52" s="1"/>
      <c r="L52" s="11">
        <v>0.79166666666666663</v>
      </c>
      <c r="M52" s="30">
        <v>0</v>
      </c>
      <c r="O52" s="11">
        <v>0.79166666666666663</v>
      </c>
      <c r="P52" s="30">
        <v>0</v>
      </c>
      <c r="R52" s="11">
        <v>0.875</v>
      </c>
      <c r="S52" s="30">
        <v>0</v>
      </c>
    </row>
    <row r="53" spans="1:20" x14ac:dyDescent="0.3">
      <c r="A53" s="1">
        <v>3</v>
      </c>
      <c r="B53" s="4">
        <f>Dados_fv[[#This Row],[Horas]]/24</f>
        <v>0.125</v>
      </c>
      <c r="C53" s="1" t="s">
        <v>4</v>
      </c>
      <c r="D53" s="21">
        <f>Fv!D6</f>
        <v>1</v>
      </c>
      <c r="E53" s="1" t="s">
        <v>49</v>
      </c>
      <c r="F53" s="1">
        <v>3</v>
      </c>
      <c r="G53" s="1" t="s">
        <v>6</v>
      </c>
      <c r="H53" s="1"/>
      <c r="L53" s="11">
        <v>0.83333333333333337</v>
      </c>
      <c r="M53" s="30">
        <v>0</v>
      </c>
      <c r="O53" s="11">
        <v>0.83333333333333337</v>
      </c>
      <c r="P53" s="30">
        <v>0</v>
      </c>
      <c r="R53" s="11">
        <v>0.91666666666666663</v>
      </c>
      <c r="S53" s="30">
        <v>0</v>
      </c>
    </row>
    <row r="54" spans="1:20" x14ac:dyDescent="0.3">
      <c r="A54" s="1">
        <v>4</v>
      </c>
      <c r="B54" s="4">
        <f>Dados_fv[[#This Row],[Horas]]/24</f>
        <v>0.16666666666666666</v>
      </c>
      <c r="C54" s="1" t="s">
        <v>4</v>
      </c>
      <c r="D54" s="21">
        <f>Fv!D7</f>
        <v>1</v>
      </c>
      <c r="E54" s="1" t="s">
        <v>49</v>
      </c>
      <c r="F54" s="1">
        <v>3</v>
      </c>
      <c r="G54" s="1" t="s">
        <v>6</v>
      </c>
      <c r="H54" s="1"/>
      <c r="L54" s="11">
        <v>0.875</v>
      </c>
      <c r="M54" s="30">
        <v>0</v>
      </c>
      <c r="O54" s="11">
        <v>0.875</v>
      </c>
      <c r="P54" s="30">
        <v>0</v>
      </c>
      <c r="R54" s="11">
        <v>0.95833333333333337</v>
      </c>
      <c r="S54" s="30">
        <v>0</v>
      </c>
    </row>
    <row r="55" spans="1:20" x14ac:dyDescent="0.3">
      <c r="A55" s="1">
        <v>5</v>
      </c>
      <c r="B55" s="4">
        <f>Dados_fv[[#This Row],[Horas]]/24</f>
        <v>0.20833333333333334</v>
      </c>
      <c r="C55" s="1" t="s">
        <v>4</v>
      </c>
      <c r="D55" s="21">
        <f>Fv!D8</f>
        <v>1</v>
      </c>
      <c r="E55" s="1" t="s">
        <v>49</v>
      </c>
      <c r="F55" s="1">
        <v>3</v>
      </c>
      <c r="G55" s="1" t="s">
        <v>6</v>
      </c>
      <c r="H55" s="1"/>
      <c r="L55" s="11">
        <v>0.91666666666666663</v>
      </c>
      <c r="M55" s="30">
        <v>0</v>
      </c>
      <c r="O55" s="11">
        <v>0.91666666666666663</v>
      </c>
      <c r="P55" s="30">
        <v>0</v>
      </c>
      <c r="R55" s="11" t="s">
        <v>15</v>
      </c>
      <c r="S55" s="30">
        <v>30277.100219726563</v>
      </c>
    </row>
    <row r="56" spans="1:20" x14ac:dyDescent="0.3">
      <c r="A56" s="1">
        <v>6</v>
      </c>
      <c r="B56" s="4">
        <f>Dados_fv[[#This Row],[Horas]]/24</f>
        <v>0.25</v>
      </c>
      <c r="C56" s="1" t="s">
        <v>4</v>
      </c>
      <c r="D56" s="21">
        <f>Fv!D9</f>
        <v>1</v>
      </c>
      <c r="E56" s="1" t="s">
        <v>49</v>
      </c>
      <c r="F56" s="1">
        <v>3</v>
      </c>
      <c r="G56" s="1" t="s">
        <v>6</v>
      </c>
      <c r="H56" s="1"/>
      <c r="L56" s="11">
        <v>0.95833333333333337</v>
      </c>
      <c r="M56" s="30">
        <v>0</v>
      </c>
      <c r="O56" s="11">
        <v>0.95833333333333337</v>
      </c>
      <c r="P56" s="30">
        <v>0</v>
      </c>
    </row>
    <row r="57" spans="1:20" x14ac:dyDescent="0.3">
      <c r="A57" s="1">
        <v>7</v>
      </c>
      <c r="B57" s="4">
        <f>Dados_fv[[#This Row],[Horas]]/24</f>
        <v>0.29166666666666669</v>
      </c>
      <c r="C57" s="1" t="s">
        <v>4</v>
      </c>
      <c r="D57" s="21">
        <f>Fv!D10</f>
        <v>1</v>
      </c>
      <c r="E57" s="1" t="s">
        <v>49</v>
      </c>
      <c r="F57" s="1">
        <v>3</v>
      </c>
      <c r="G57" s="1" t="s">
        <v>6</v>
      </c>
      <c r="H57" s="1"/>
      <c r="L57" s="11" t="s">
        <v>15</v>
      </c>
      <c r="M57" s="30">
        <v>3027.7099685668945</v>
      </c>
      <c r="O57" s="11" t="s">
        <v>15</v>
      </c>
      <c r="P57" s="30">
        <v>12110.839874267578</v>
      </c>
    </row>
    <row r="58" spans="1:20" x14ac:dyDescent="0.3">
      <c r="A58" s="1">
        <v>8</v>
      </c>
      <c r="B58" s="4">
        <f>Dados_fv[[#This Row],[Horas]]/24</f>
        <v>0.33333333333333331</v>
      </c>
      <c r="C58" s="1" t="s">
        <v>4</v>
      </c>
      <c r="D58" s="21">
        <f>Fv!D11</f>
        <v>0.95999997854232788</v>
      </c>
      <c r="E58" s="1" t="s">
        <v>49</v>
      </c>
      <c r="F58" s="1">
        <v>3</v>
      </c>
      <c r="G58" s="1" t="s">
        <v>6</v>
      </c>
      <c r="H58" s="1"/>
    </row>
    <row r="59" spans="1:20" x14ac:dyDescent="0.3">
      <c r="A59" s="1">
        <v>9</v>
      </c>
      <c r="B59" s="4">
        <f>Dados_fv[[#This Row],[Horas]]/24</f>
        <v>0.375</v>
      </c>
      <c r="C59" s="1" t="s">
        <v>4</v>
      </c>
      <c r="D59" s="21">
        <f>Fv!D12</f>
        <v>0.93999999761581421</v>
      </c>
      <c r="E59" s="1" t="s">
        <v>49</v>
      </c>
      <c r="F59" s="1">
        <v>3</v>
      </c>
      <c r="G59" s="1" t="s">
        <v>6</v>
      </c>
      <c r="H59" s="1"/>
      <c r="L59" s="25"/>
      <c r="M59" s="25"/>
      <c r="N59" s="25"/>
      <c r="O59" s="25"/>
      <c r="P59" s="25"/>
      <c r="Q59" s="25"/>
      <c r="R59" s="25"/>
      <c r="S59" s="25"/>
      <c r="T59" s="25"/>
    </row>
    <row r="60" spans="1:20" x14ac:dyDescent="0.3">
      <c r="A60" s="1">
        <v>10</v>
      </c>
      <c r="B60" s="4">
        <f>Dados_fv[[#This Row],[Horas]]/24</f>
        <v>0.41666666666666669</v>
      </c>
      <c r="C60" s="1" t="s">
        <v>4</v>
      </c>
      <c r="D60" s="21">
        <f>Fv!D13</f>
        <v>0.92000001668930054</v>
      </c>
      <c r="E60" s="1" t="s">
        <v>49</v>
      </c>
      <c r="F60" s="1">
        <v>3</v>
      </c>
      <c r="G60" s="1" t="s">
        <v>6</v>
      </c>
      <c r="H60" s="1"/>
      <c r="L60" s="2" t="s">
        <v>12</v>
      </c>
      <c r="M60" t="s">
        <v>62</v>
      </c>
      <c r="O60" s="2" t="s">
        <v>12</v>
      </c>
      <c r="P60" t="s">
        <v>4</v>
      </c>
    </row>
    <row r="61" spans="1:20" x14ac:dyDescent="0.3">
      <c r="A61" s="1">
        <v>11</v>
      </c>
      <c r="B61" s="4">
        <f>Dados_fv[[#This Row],[Horas]]/24</f>
        <v>0.45833333333333331</v>
      </c>
      <c r="C61" s="1" t="s">
        <v>4</v>
      </c>
      <c r="D61" s="21">
        <f>Fv!D14</f>
        <v>0.89999997615814209</v>
      </c>
      <c r="E61" s="1" t="s">
        <v>49</v>
      </c>
      <c r="F61" s="1">
        <v>3</v>
      </c>
      <c r="G61" s="1" t="s">
        <v>6</v>
      </c>
      <c r="H61" s="1"/>
    </row>
    <row r="62" spans="1:20" x14ac:dyDescent="0.3">
      <c r="A62" s="1">
        <v>12</v>
      </c>
      <c r="B62" s="4">
        <f>Dados_fv[[#This Row],[Horas]]/24</f>
        <v>0.5</v>
      </c>
      <c r="C62" s="1" t="s">
        <v>4</v>
      </c>
      <c r="D62" s="21">
        <f>Fv!D15</f>
        <v>0.86000001430511475</v>
      </c>
      <c r="E62" s="1" t="s">
        <v>49</v>
      </c>
      <c r="F62" s="1">
        <v>3</v>
      </c>
      <c r="G62" s="1" t="s">
        <v>6</v>
      </c>
      <c r="H62" s="1"/>
      <c r="L62" s="2" t="s">
        <v>14</v>
      </c>
      <c r="M62" t="s">
        <v>53</v>
      </c>
      <c r="O62" s="2" t="s">
        <v>14</v>
      </c>
      <c r="P62" t="s">
        <v>53</v>
      </c>
    </row>
    <row r="63" spans="1:20" x14ac:dyDescent="0.3">
      <c r="A63" s="1">
        <v>13</v>
      </c>
      <c r="B63" s="4">
        <f>Dados_fv[[#This Row],[Horas]]/24</f>
        <v>0.54166666666666663</v>
      </c>
      <c r="C63" s="1" t="s">
        <v>4</v>
      </c>
      <c r="D63" s="21">
        <f>Fv!D16</f>
        <v>0.86000001430511475</v>
      </c>
      <c r="E63" s="1" t="s">
        <v>49</v>
      </c>
      <c r="F63" s="1">
        <v>3</v>
      </c>
      <c r="G63" s="1" t="s">
        <v>6</v>
      </c>
      <c r="H63" s="1"/>
      <c r="L63" s="11">
        <v>0</v>
      </c>
      <c r="M63" s="30">
        <v>0</v>
      </c>
      <c r="O63" s="11">
        <v>0</v>
      </c>
      <c r="P63" s="30">
        <v>0</v>
      </c>
    </row>
    <row r="64" spans="1:20" x14ac:dyDescent="0.3">
      <c r="A64" s="1">
        <v>14</v>
      </c>
      <c r="B64" s="4">
        <f>Dados_fv[[#This Row],[Horas]]/24</f>
        <v>0.58333333333333337</v>
      </c>
      <c r="C64" s="1" t="s">
        <v>4</v>
      </c>
      <c r="D64" s="21">
        <f>Fv!D17</f>
        <v>0.87999999523162842</v>
      </c>
      <c r="E64" s="1" t="s">
        <v>49</v>
      </c>
      <c r="F64" s="1">
        <v>3</v>
      </c>
      <c r="G64" s="1" t="s">
        <v>6</v>
      </c>
      <c r="H64" s="1"/>
      <c r="L64" s="11">
        <v>4.1666666666666664E-2</v>
      </c>
      <c r="M64" s="30">
        <v>0</v>
      </c>
      <c r="O64" s="11">
        <v>4.1666666666666664E-2</v>
      </c>
      <c r="P64" s="30">
        <v>0</v>
      </c>
    </row>
    <row r="65" spans="1:16" x14ac:dyDescent="0.3">
      <c r="A65" s="1">
        <v>15</v>
      </c>
      <c r="B65" s="4">
        <f>Dados_fv[[#This Row],[Horas]]/24</f>
        <v>0.625</v>
      </c>
      <c r="C65" s="1" t="s">
        <v>4</v>
      </c>
      <c r="D65" s="21">
        <f>Fv!D18</f>
        <v>0.93999999761581421</v>
      </c>
      <c r="E65" s="1" t="s">
        <v>49</v>
      </c>
      <c r="F65" s="1">
        <v>3</v>
      </c>
      <c r="G65" s="1" t="s">
        <v>6</v>
      </c>
      <c r="H65" s="1"/>
      <c r="L65" s="11">
        <v>8.3333333333333329E-2</v>
      </c>
      <c r="M65" s="30">
        <v>0</v>
      </c>
      <c r="O65" s="11">
        <v>8.3333333333333329E-2</v>
      </c>
      <c r="P65" s="30">
        <v>0</v>
      </c>
    </row>
    <row r="66" spans="1:16" x14ac:dyDescent="0.3">
      <c r="A66" s="1">
        <v>16</v>
      </c>
      <c r="B66" s="4">
        <f>Dados_fv[[#This Row],[Horas]]/24</f>
        <v>0.66666666666666663</v>
      </c>
      <c r="C66" s="1" t="s">
        <v>4</v>
      </c>
      <c r="D66" s="21">
        <f>Fv!D19</f>
        <v>0.95999997854232788</v>
      </c>
      <c r="E66" s="1" t="s">
        <v>49</v>
      </c>
      <c r="F66" s="1">
        <v>3</v>
      </c>
      <c r="G66" s="1" t="s">
        <v>6</v>
      </c>
      <c r="H66" s="1"/>
      <c r="L66" s="11">
        <v>0.125</v>
      </c>
      <c r="M66" s="30">
        <v>0</v>
      </c>
      <c r="O66" s="11">
        <v>0.125</v>
      </c>
      <c r="P66" s="30">
        <v>0</v>
      </c>
    </row>
    <row r="67" spans="1:16" x14ac:dyDescent="0.3">
      <c r="A67" s="1">
        <v>17</v>
      </c>
      <c r="B67" s="4">
        <f>Dados_fv[[#This Row],[Horas]]/24</f>
        <v>0.70833333333333337</v>
      </c>
      <c r="C67" s="1" t="s">
        <v>4</v>
      </c>
      <c r="D67" s="21">
        <f>Fv!D20</f>
        <v>0.98000001907348633</v>
      </c>
      <c r="E67" s="1" t="s">
        <v>49</v>
      </c>
      <c r="F67" s="1">
        <v>3</v>
      </c>
      <c r="G67" s="1" t="s">
        <v>6</v>
      </c>
      <c r="H67" s="1"/>
      <c r="L67" s="11">
        <v>0.16666666666666666</v>
      </c>
      <c r="M67" s="30">
        <v>0</v>
      </c>
      <c r="O67" s="11">
        <v>0.16666666666666666</v>
      </c>
      <c r="P67" s="30">
        <v>0</v>
      </c>
    </row>
    <row r="68" spans="1:16" x14ac:dyDescent="0.3">
      <c r="A68" s="1">
        <v>18</v>
      </c>
      <c r="B68" s="4">
        <f>Dados_fv[[#This Row],[Horas]]/24</f>
        <v>0.75</v>
      </c>
      <c r="C68" s="1" t="s">
        <v>4</v>
      </c>
      <c r="D68" s="21">
        <f>Fv!D21</f>
        <v>1</v>
      </c>
      <c r="E68" s="1" t="s">
        <v>49</v>
      </c>
      <c r="F68" s="1">
        <v>3</v>
      </c>
      <c r="G68" s="1" t="s">
        <v>6</v>
      </c>
      <c r="H68" s="1"/>
      <c r="L68" s="11">
        <v>0.20833333333333334</v>
      </c>
      <c r="M68" s="30">
        <v>0</v>
      </c>
      <c r="O68" s="11">
        <v>0.20833333333333334</v>
      </c>
      <c r="P68" s="30">
        <v>68.599998474121094</v>
      </c>
    </row>
    <row r="69" spans="1:16" x14ac:dyDescent="0.3">
      <c r="A69" s="1">
        <v>19</v>
      </c>
      <c r="B69" s="4">
        <f>Dados_fv[[#This Row],[Horas]]/24</f>
        <v>0.79166666666666663</v>
      </c>
      <c r="C69" s="1" t="s">
        <v>4</v>
      </c>
      <c r="D69" s="21">
        <f>Fv!D22</f>
        <v>1</v>
      </c>
      <c r="E69" s="1" t="s">
        <v>49</v>
      </c>
      <c r="F69" s="1">
        <v>3</v>
      </c>
      <c r="G69" s="1" t="s">
        <v>6</v>
      </c>
      <c r="H69" s="1"/>
      <c r="L69" s="11">
        <v>0.25</v>
      </c>
      <c r="M69" s="30">
        <v>0</v>
      </c>
      <c r="O69" s="11">
        <v>0.25</v>
      </c>
      <c r="P69" s="30">
        <v>308.70001220703119</v>
      </c>
    </row>
    <row r="70" spans="1:16" x14ac:dyDescent="0.3">
      <c r="A70" s="1">
        <v>20</v>
      </c>
      <c r="B70" s="4">
        <f>Dados_fv[[#This Row],[Horas]]/24</f>
        <v>0.83333333333333337</v>
      </c>
      <c r="C70" s="1" t="s">
        <v>4</v>
      </c>
      <c r="D70" s="21">
        <f>Fv!D23</f>
        <v>1</v>
      </c>
      <c r="E70" s="1" t="s">
        <v>49</v>
      </c>
      <c r="F70" s="1">
        <v>3</v>
      </c>
      <c r="G70" s="1" t="s">
        <v>6</v>
      </c>
      <c r="H70" s="1"/>
      <c r="L70" s="11">
        <v>0.29166666666666669</v>
      </c>
      <c r="M70" s="30">
        <v>0</v>
      </c>
      <c r="O70" s="11">
        <v>0.29166666666666669</v>
      </c>
      <c r="P70" s="30">
        <v>583.0999755859375</v>
      </c>
    </row>
    <row r="71" spans="1:16" x14ac:dyDescent="0.3">
      <c r="A71" s="1">
        <v>21</v>
      </c>
      <c r="B71" s="4">
        <f>Dados_fv[[#This Row],[Horas]]/24</f>
        <v>0.875</v>
      </c>
      <c r="C71" s="1" t="s">
        <v>4</v>
      </c>
      <c r="D71" s="21">
        <f>Fv!D24</f>
        <v>1</v>
      </c>
      <c r="E71" s="1" t="s">
        <v>49</v>
      </c>
      <c r="F71" s="1">
        <v>3</v>
      </c>
      <c r="G71" s="1" t="s">
        <v>6</v>
      </c>
      <c r="H71" s="1"/>
      <c r="L71" s="11">
        <v>0.33333333333333331</v>
      </c>
      <c r="M71" s="30">
        <v>0</v>
      </c>
      <c r="O71" s="11">
        <v>0.33333333333333331</v>
      </c>
      <c r="P71" s="30">
        <v>954.9119873046875</v>
      </c>
    </row>
    <row r="72" spans="1:16" x14ac:dyDescent="0.3">
      <c r="A72" s="1">
        <v>22</v>
      </c>
      <c r="B72" s="4">
        <f>Dados_fv[[#This Row],[Horas]]/24</f>
        <v>0.91666666666666663</v>
      </c>
      <c r="C72" s="1" t="s">
        <v>4</v>
      </c>
      <c r="D72" s="21">
        <f>Fv!D25</f>
        <v>1</v>
      </c>
      <c r="E72" s="1" t="s">
        <v>49</v>
      </c>
      <c r="F72" s="1">
        <v>3</v>
      </c>
      <c r="G72" s="1" t="s">
        <v>6</v>
      </c>
      <c r="H72" s="1"/>
      <c r="L72" s="11">
        <v>0.375</v>
      </c>
      <c r="M72" s="30">
        <v>0</v>
      </c>
      <c r="O72" s="11">
        <v>0.375</v>
      </c>
      <c r="P72" s="30">
        <v>1676.583984375</v>
      </c>
    </row>
    <row r="73" spans="1:16" x14ac:dyDescent="0.3">
      <c r="A73" s="1">
        <v>23</v>
      </c>
      <c r="B73" s="4">
        <f>Dados_fv[[#This Row],[Horas]]/24</f>
        <v>0.95833333333333337</v>
      </c>
      <c r="C73" s="1" t="s">
        <v>4</v>
      </c>
      <c r="D73" s="21">
        <f>Fv!D26</f>
        <v>1</v>
      </c>
      <c r="E73" s="1" t="s">
        <v>49</v>
      </c>
      <c r="F73" s="1">
        <v>3</v>
      </c>
      <c r="G73" s="1" t="s">
        <v>6</v>
      </c>
      <c r="H73" s="1"/>
      <c r="L73" s="11">
        <v>0.41666666666666669</v>
      </c>
      <c r="M73" s="30">
        <v>0</v>
      </c>
      <c r="O73" s="11">
        <v>0.41666666666666669</v>
      </c>
      <c r="P73" s="30">
        <v>2366.699951171875</v>
      </c>
    </row>
    <row r="74" spans="1:16" x14ac:dyDescent="0.3">
      <c r="A74" s="1">
        <v>0</v>
      </c>
      <c r="B74" s="4">
        <f>Dados_fv[[#This Row],[Horas]]/24</f>
        <v>0</v>
      </c>
      <c r="C74" s="1" t="s">
        <v>4</v>
      </c>
      <c r="D74" s="21">
        <f>Fv!E3</f>
        <v>1</v>
      </c>
      <c r="E74" s="1" t="s">
        <v>50</v>
      </c>
      <c r="F74" s="1">
        <v>4</v>
      </c>
      <c r="G74" s="1" t="s">
        <v>6</v>
      </c>
      <c r="H74" s="1"/>
      <c r="L74" s="11">
        <v>0.45833333333333331</v>
      </c>
      <c r="M74" s="30">
        <v>0</v>
      </c>
      <c r="O74" s="11">
        <v>0.45833333333333331</v>
      </c>
      <c r="P74" s="30">
        <v>2840.0400390625</v>
      </c>
    </row>
    <row r="75" spans="1:16" x14ac:dyDescent="0.3">
      <c r="A75" s="1">
        <v>1</v>
      </c>
      <c r="B75" s="4">
        <f>Dados_fv[[#This Row],[Horas]]/24</f>
        <v>4.1666666666666664E-2</v>
      </c>
      <c r="C75" s="1" t="s">
        <v>4</v>
      </c>
      <c r="D75" s="21">
        <f>Fv!E4</f>
        <v>1</v>
      </c>
      <c r="E75" s="1" t="s">
        <v>50</v>
      </c>
      <c r="F75" s="1">
        <v>4</v>
      </c>
      <c r="G75" s="1" t="s">
        <v>6</v>
      </c>
      <c r="H75" s="1"/>
      <c r="L75" s="11">
        <v>0.5</v>
      </c>
      <c r="M75" s="30">
        <v>0</v>
      </c>
      <c r="O75" s="11">
        <v>0.5</v>
      </c>
      <c r="P75" s="30">
        <v>2949.800048828125</v>
      </c>
    </row>
    <row r="76" spans="1:16" x14ac:dyDescent="0.3">
      <c r="A76" s="1">
        <v>2</v>
      </c>
      <c r="B76" s="4">
        <f>Dados_fv[[#This Row],[Horas]]/24</f>
        <v>8.3333333333333329E-2</v>
      </c>
      <c r="C76" s="1" t="s">
        <v>4</v>
      </c>
      <c r="D76" s="21">
        <f>Fv!E5</f>
        <v>1</v>
      </c>
      <c r="E76" s="1" t="s">
        <v>50</v>
      </c>
      <c r="F76" s="1">
        <v>4</v>
      </c>
      <c r="G76" s="1" t="s">
        <v>6</v>
      </c>
      <c r="H76" s="1"/>
      <c r="L76" s="11">
        <v>0.54166666666666663</v>
      </c>
      <c r="M76" s="30">
        <v>0</v>
      </c>
      <c r="O76" s="11">
        <v>0.54166666666666663</v>
      </c>
      <c r="P76" s="30">
        <v>2802.31005859375</v>
      </c>
    </row>
    <row r="77" spans="1:16" x14ac:dyDescent="0.3">
      <c r="A77" s="1">
        <v>3</v>
      </c>
      <c r="B77" s="4">
        <f>Dados_fv[[#This Row],[Horas]]/24</f>
        <v>0.125</v>
      </c>
      <c r="C77" s="1" t="s">
        <v>4</v>
      </c>
      <c r="D77" s="21">
        <f>Fv!E6</f>
        <v>1</v>
      </c>
      <c r="E77" s="1" t="s">
        <v>50</v>
      </c>
      <c r="F77" s="1">
        <v>4</v>
      </c>
      <c r="G77" s="1" t="s">
        <v>6</v>
      </c>
      <c r="H77" s="1"/>
      <c r="L77" s="11">
        <v>0.58333333333333337</v>
      </c>
      <c r="M77" s="30">
        <v>0</v>
      </c>
      <c r="O77" s="11">
        <v>0.58333333333333337</v>
      </c>
      <c r="P77" s="30">
        <v>2414.719970703125</v>
      </c>
    </row>
    <row r="78" spans="1:16" x14ac:dyDescent="0.3">
      <c r="A78" s="1">
        <v>4</v>
      </c>
      <c r="B78" s="4">
        <f>Dados_fv[[#This Row],[Horas]]/24</f>
        <v>0.16666666666666666</v>
      </c>
      <c r="C78" s="1" t="s">
        <v>4</v>
      </c>
      <c r="D78" s="21">
        <f>Fv!E7</f>
        <v>1</v>
      </c>
      <c r="E78" s="1" t="s">
        <v>50</v>
      </c>
      <c r="F78" s="1">
        <v>4</v>
      </c>
      <c r="G78" s="1" t="s">
        <v>6</v>
      </c>
      <c r="H78" s="1"/>
      <c r="L78" s="11">
        <v>0.625</v>
      </c>
      <c r="M78" s="30">
        <v>0</v>
      </c>
      <c r="O78" s="11">
        <v>0.625</v>
      </c>
      <c r="P78" s="30">
        <v>1837.7939453125</v>
      </c>
    </row>
    <row r="79" spans="1:16" x14ac:dyDescent="0.3">
      <c r="A79" s="1">
        <v>5</v>
      </c>
      <c r="B79" s="4">
        <f>Dados_fv[[#This Row],[Horas]]/24</f>
        <v>0.20833333333333334</v>
      </c>
      <c r="C79" s="1" t="s">
        <v>4</v>
      </c>
      <c r="D79" s="21">
        <f>Fv!E8</f>
        <v>1</v>
      </c>
      <c r="E79" s="1" t="s">
        <v>50</v>
      </c>
      <c r="F79" s="1">
        <v>4</v>
      </c>
      <c r="G79" s="1" t="s">
        <v>6</v>
      </c>
      <c r="H79" s="1"/>
      <c r="L79" s="11">
        <v>0.66666666666666663</v>
      </c>
      <c r="M79" s="30">
        <v>0</v>
      </c>
      <c r="O79" s="11">
        <v>0.66666666666666663</v>
      </c>
      <c r="P79" s="30">
        <v>1514.68798828125</v>
      </c>
    </row>
    <row r="80" spans="1:16" x14ac:dyDescent="0.3">
      <c r="A80" s="1">
        <v>6</v>
      </c>
      <c r="B80" s="4">
        <f>Dados_fv[[#This Row],[Horas]]/24</f>
        <v>0.25</v>
      </c>
      <c r="C80" s="1" t="s">
        <v>4</v>
      </c>
      <c r="D80" s="21">
        <f>Fv!E9</f>
        <v>0.82044100761413574</v>
      </c>
      <c r="E80" s="1" t="s">
        <v>50</v>
      </c>
      <c r="F80" s="1">
        <v>4</v>
      </c>
      <c r="G80" s="1" t="s">
        <v>6</v>
      </c>
      <c r="H80" s="1"/>
      <c r="L80" s="11">
        <v>0.70833333333333337</v>
      </c>
      <c r="M80" s="30">
        <v>0</v>
      </c>
      <c r="O80" s="11">
        <v>0.70833333333333337</v>
      </c>
      <c r="P80" s="30">
        <v>773.12200927734375</v>
      </c>
    </row>
    <row r="81" spans="1:19" x14ac:dyDescent="0.3">
      <c r="A81" s="1">
        <v>7</v>
      </c>
      <c r="B81" s="4">
        <f>Dados_fv[[#This Row],[Horas]]/24</f>
        <v>0.29166666666666669</v>
      </c>
      <c r="C81" s="1" t="s">
        <v>4</v>
      </c>
      <c r="D81" s="21">
        <f>Fv!E10</f>
        <v>0.82083302736282349</v>
      </c>
      <c r="E81" s="1" t="s">
        <v>50</v>
      </c>
      <c r="F81" s="1">
        <v>4</v>
      </c>
      <c r="G81" s="1" t="s">
        <v>6</v>
      </c>
      <c r="H81" s="1"/>
      <c r="L81" s="11">
        <v>0.75</v>
      </c>
      <c r="M81" s="30">
        <v>0</v>
      </c>
      <c r="O81" s="11">
        <v>0.75</v>
      </c>
      <c r="P81" s="30">
        <v>102.90000152587891</v>
      </c>
    </row>
    <row r="82" spans="1:19" x14ac:dyDescent="0.3">
      <c r="A82" s="1">
        <v>8</v>
      </c>
      <c r="B82" s="4">
        <f>Dados_fv[[#This Row],[Horas]]/24</f>
        <v>0.33333333333333331</v>
      </c>
      <c r="C82" s="1" t="s">
        <v>4</v>
      </c>
      <c r="D82" s="21">
        <f>Fv!E11</f>
        <v>0.82136416435241699</v>
      </c>
      <c r="E82" s="1" t="s">
        <v>50</v>
      </c>
      <c r="F82" s="1">
        <v>4</v>
      </c>
      <c r="G82" s="1" t="s">
        <v>6</v>
      </c>
      <c r="H82" s="1"/>
      <c r="L82" s="11">
        <v>0.79166666666666663</v>
      </c>
      <c r="M82" s="30">
        <v>0</v>
      </c>
      <c r="O82" s="11">
        <v>0.79166666666666663</v>
      </c>
      <c r="P82" s="30">
        <v>0</v>
      </c>
    </row>
    <row r="83" spans="1:19" x14ac:dyDescent="0.3">
      <c r="A83" s="1">
        <v>9</v>
      </c>
      <c r="B83" s="4">
        <f>Dados_fv[[#This Row],[Horas]]/24</f>
        <v>0.375</v>
      </c>
      <c r="C83" s="1" t="s">
        <v>4</v>
      </c>
      <c r="D83" s="21">
        <f>Fv!E12</f>
        <v>0.82239514589309692</v>
      </c>
      <c r="E83" s="1" t="s">
        <v>50</v>
      </c>
      <c r="F83" s="1">
        <v>4</v>
      </c>
      <c r="G83" s="1" t="s">
        <v>6</v>
      </c>
      <c r="H83" s="1"/>
      <c r="L83" s="11">
        <v>0.83333333333333337</v>
      </c>
      <c r="M83" s="30">
        <v>0</v>
      </c>
      <c r="O83" s="11">
        <v>0.83333333333333337</v>
      </c>
      <c r="P83" s="30">
        <v>0</v>
      </c>
    </row>
    <row r="84" spans="1:19" x14ac:dyDescent="0.3">
      <c r="A84" s="1">
        <v>10</v>
      </c>
      <c r="B84" s="4">
        <f>Dados_fv[[#This Row],[Horas]]/24</f>
        <v>0.41666666666666669</v>
      </c>
      <c r="C84" s="1" t="s">
        <v>4</v>
      </c>
      <c r="D84" s="21">
        <f>Fv!E13</f>
        <v>0.82338100671768188</v>
      </c>
      <c r="E84" s="1" t="s">
        <v>50</v>
      </c>
      <c r="F84" s="1">
        <v>4</v>
      </c>
      <c r="G84" s="1" t="s">
        <v>6</v>
      </c>
      <c r="H84" s="1"/>
      <c r="L84" s="11">
        <v>0.875</v>
      </c>
      <c r="M84" s="30">
        <v>0</v>
      </c>
      <c r="O84" s="11">
        <v>0.875</v>
      </c>
      <c r="P84" s="30">
        <v>0</v>
      </c>
    </row>
    <row r="85" spans="1:19" x14ac:dyDescent="0.3">
      <c r="A85" s="1">
        <v>11</v>
      </c>
      <c r="B85" s="4">
        <f>Dados_fv[[#This Row],[Horas]]/24</f>
        <v>0.45833333333333331</v>
      </c>
      <c r="C85" s="1" t="s">
        <v>4</v>
      </c>
      <c r="D85" s="21">
        <f>Fv!E14</f>
        <v>0.82405722141265869</v>
      </c>
      <c r="E85" s="1" t="s">
        <v>50</v>
      </c>
      <c r="F85" s="1">
        <v>4</v>
      </c>
      <c r="G85" s="1" t="s">
        <v>6</v>
      </c>
      <c r="H85" s="1"/>
      <c r="L85" s="11">
        <v>0.91666666666666663</v>
      </c>
      <c r="M85" s="30">
        <v>0</v>
      </c>
      <c r="O85" s="11">
        <v>0.91666666666666663</v>
      </c>
      <c r="P85" s="30">
        <v>0</v>
      </c>
    </row>
    <row r="86" spans="1:19" x14ac:dyDescent="0.3">
      <c r="A86" s="1">
        <v>12</v>
      </c>
      <c r="B86" s="4">
        <f>Dados_fv[[#This Row],[Horas]]/24</f>
        <v>0.5</v>
      </c>
      <c r="C86" s="1" t="s">
        <v>4</v>
      </c>
      <c r="D86" s="21">
        <f>Fv!E15</f>
        <v>0.82421398162841797</v>
      </c>
      <c r="E86" s="1" t="s">
        <v>50</v>
      </c>
      <c r="F86" s="1">
        <v>4</v>
      </c>
      <c r="G86" s="1" t="s">
        <v>6</v>
      </c>
      <c r="H86" s="1"/>
      <c r="L86" s="11">
        <v>0.95833333333333337</v>
      </c>
      <c r="M86" s="30">
        <v>0</v>
      </c>
      <c r="O86" s="11">
        <v>0.95833333333333337</v>
      </c>
      <c r="P86" s="30">
        <v>0</v>
      </c>
    </row>
    <row r="87" spans="1:19" x14ac:dyDescent="0.3">
      <c r="A87" s="1">
        <v>13</v>
      </c>
      <c r="B87" s="4">
        <f>Dados_fv[[#This Row],[Horas]]/24</f>
        <v>0.54166666666666663</v>
      </c>
      <c r="C87" s="1" t="s">
        <v>4</v>
      </c>
      <c r="D87" s="21">
        <f>Fv!E16</f>
        <v>0.82400327920913696</v>
      </c>
      <c r="E87" s="1" t="s">
        <v>50</v>
      </c>
      <c r="F87" s="1">
        <v>4</v>
      </c>
      <c r="G87" s="1" t="s">
        <v>6</v>
      </c>
      <c r="H87" s="1"/>
      <c r="L87" s="11" t="s">
        <v>15</v>
      </c>
      <c r="M87" s="30">
        <v>0</v>
      </c>
      <c r="O87" s="11" t="s">
        <v>15</v>
      </c>
      <c r="P87" s="30">
        <v>21193.969970703125</v>
      </c>
      <c r="R87" s="2" t="s">
        <v>12</v>
      </c>
      <c r="S87" t="s">
        <v>65</v>
      </c>
    </row>
    <row r="88" spans="1:19" x14ac:dyDescent="0.3">
      <c r="A88" s="1">
        <v>14</v>
      </c>
      <c r="B88" s="4">
        <f>Dados_fv[[#This Row],[Horas]]/24</f>
        <v>0.58333333333333337</v>
      </c>
      <c r="C88" s="1" t="s">
        <v>4</v>
      </c>
      <c r="D88" s="21">
        <f>Fv!E17</f>
        <v>0.82344961166381836</v>
      </c>
      <c r="E88" s="1" t="s">
        <v>50</v>
      </c>
      <c r="F88" s="1">
        <v>4</v>
      </c>
      <c r="G88" s="1" t="s">
        <v>6</v>
      </c>
      <c r="H88" s="1"/>
    </row>
    <row r="89" spans="1:19" x14ac:dyDescent="0.3">
      <c r="A89" s="1">
        <v>15</v>
      </c>
      <c r="B89" s="4">
        <f>Dados_fv[[#This Row],[Horas]]/24</f>
        <v>0.625</v>
      </c>
      <c r="C89" s="1" t="s">
        <v>4</v>
      </c>
      <c r="D89" s="21">
        <f>Fv!E18</f>
        <v>0.82262539863586426</v>
      </c>
      <c r="E89" s="1" t="s">
        <v>50</v>
      </c>
      <c r="F89" s="1">
        <v>4</v>
      </c>
      <c r="G89" s="1" t="s">
        <v>6</v>
      </c>
      <c r="H89" s="1"/>
      <c r="L89" s="2" t="s">
        <v>12</v>
      </c>
      <c r="M89" t="s">
        <v>5</v>
      </c>
      <c r="O89" s="2" t="s">
        <v>12</v>
      </c>
      <c r="P89" t="s">
        <v>43</v>
      </c>
      <c r="R89" s="2" t="s">
        <v>14</v>
      </c>
      <c r="S89" t="s">
        <v>53</v>
      </c>
    </row>
    <row r="90" spans="1:19" x14ac:dyDescent="0.3">
      <c r="A90" s="1">
        <v>16</v>
      </c>
      <c r="B90" s="4">
        <f>Dados_fv[[#This Row],[Horas]]/24</f>
        <v>0.66666666666666663</v>
      </c>
      <c r="C90" s="1" t="s">
        <v>4</v>
      </c>
      <c r="D90" s="21">
        <f>Fv!E19</f>
        <v>0.82216382026672363</v>
      </c>
      <c r="E90" s="1" t="s">
        <v>50</v>
      </c>
      <c r="F90" s="1">
        <v>4</v>
      </c>
      <c r="G90" s="1" t="s">
        <v>6</v>
      </c>
      <c r="H90" s="1"/>
      <c r="R90" s="11">
        <v>0</v>
      </c>
      <c r="S90" s="30">
        <v>0</v>
      </c>
    </row>
    <row r="91" spans="1:19" x14ac:dyDescent="0.3">
      <c r="A91" s="1">
        <v>17</v>
      </c>
      <c r="B91" s="4">
        <f>Dados_fv[[#This Row],[Horas]]/24</f>
        <v>0.70833333333333337</v>
      </c>
      <c r="C91" s="1" t="s">
        <v>4</v>
      </c>
      <c r="D91" s="21">
        <f>Fv!E20</f>
        <v>0.82110446691513062</v>
      </c>
      <c r="E91" s="1" t="s">
        <v>50</v>
      </c>
      <c r="F91" s="1">
        <v>4</v>
      </c>
      <c r="G91" s="1" t="s">
        <v>6</v>
      </c>
      <c r="H91" s="1"/>
      <c r="L91" s="2" t="s">
        <v>14</v>
      </c>
      <c r="M91" t="s">
        <v>53</v>
      </c>
      <c r="O91" s="2" t="s">
        <v>14</v>
      </c>
      <c r="P91" t="s">
        <v>53</v>
      </c>
      <c r="R91" s="11">
        <v>4.1666666666666664E-2</v>
      </c>
      <c r="S91" s="30">
        <v>0</v>
      </c>
    </row>
    <row r="92" spans="1:19" x14ac:dyDescent="0.3">
      <c r="A92" s="1">
        <v>18</v>
      </c>
      <c r="B92" s="4">
        <f>Dados_fv[[#This Row],[Horas]]/24</f>
        <v>0.75</v>
      </c>
      <c r="C92" s="1" t="s">
        <v>4</v>
      </c>
      <c r="D92" s="21">
        <f>Fv!E21</f>
        <v>1</v>
      </c>
      <c r="E92" s="1" t="s">
        <v>50</v>
      </c>
      <c r="F92" s="1">
        <v>4</v>
      </c>
      <c r="G92" s="1" t="s">
        <v>6</v>
      </c>
      <c r="H92" s="1"/>
      <c r="L92" s="11">
        <v>0</v>
      </c>
      <c r="M92" s="30">
        <v>0</v>
      </c>
      <c r="O92" s="11">
        <v>0</v>
      </c>
      <c r="P92" s="30">
        <v>0</v>
      </c>
      <c r="R92" s="11">
        <v>8.3333333333333329E-2</v>
      </c>
      <c r="S92" s="30">
        <v>0</v>
      </c>
    </row>
    <row r="93" spans="1:19" x14ac:dyDescent="0.3">
      <c r="A93" s="1">
        <v>19</v>
      </c>
      <c r="B93" s="4">
        <f>Dados_fv[[#This Row],[Horas]]/24</f>
        <v>0.79166666666666663</v>
      </c>
      <c r="C93" s="1" t="s">
        <v>4</v>
      </c>
      <c r="D93" s="21">
        <f>Fv!E22</f>
        <v>1</v>
      </c>
      <c r="E93" s="1" t="s">
        <v>50</v>
      </c>
      <c r="F93" s="1">
        <v>4</v>
      </c>
      <c r="G93" s="1" t="s">
        <v>6</v>
      </c>
      <c r="H93" s="1"/>
      <c r="L93" s="11">
        <v>4.1666666666666664E-2</v>
      </c>
      <c r="M93" s="30">
        <v>0</v>
      </c>
      <c r="O93" s="11">
        <v>4.1666666666666664E-2</v>
      </c>
      <c r="P93" s="30">
        <v>0</v>
      </c>
      <c r="R93" s="11">
        <v>0.125</v>
      </c>
      <c r="S93" s="30">
        <v>0</v>
      </c>
    </row>
    <row r="94" spans="1:19" x14ac:dyDescent="0.3">
      <c r="A94" s="1">
        <v>20</v>
      </c>
      <c r="B94" s="4">
        <f>Dados_fv[[#This Row],[Horas]]/24</f>
        <v>0.83333333333333337</v>
      </c>
      <c r="C94" s="1" t="s">
        <v>4</v>
      </c>
      <c r="D94" s="21">
        <f>Fv!E23</f>
        <v>1</v>
      </c>
      <c r="E94" s="1" t="s">
        <v>50</v>
      </c>
      <c r="F94" s="1">
        <v>4</v>
      </c>
      <c r="G94" s="1" t="s">
        <v>6</v>
      </c>
      <c r="H94" s="1"/>
      <c r="L94" s="11">
        <v>8.3333333333333329E-2</v>
      </c>
      <c r="M94" s="30">
        <v>0</v>
      </c>
      <c r="O94" s="11">
        <v>8.3333333333333329E-2</v>
      </c>
      <c r="P94" s="30">
        <v>0</v>
      </c>
      <c r="R94" s="11">
        <v>0.16666666666666666</v>
      </c>
      <c r="S94" s="30">
        <v>0</v>
      </c>
    </row>
    <row r="95" spans="1:19" x14ac:dyDescent="0.3">
      <c r="A95" s="1">
        <v>21</v>
      </c>
      <c r="B95" s="4">
        <f>Dados_fv[[#This Row],[Horas]]/24</f>
        <v>0.875</v>
      </c>
      <c r="C95" s="1" t="s">
        <v>4</v>
      </c>
      <c r="D95" s="21">
        <f>Fv!E24</f>
        <v>1</v>
      </c>
      <c r="E95" s="1" t="s">
        <v>50</v>
      </c>
      <c r="F95" s="1">
        <v>4</v>
      </c>
      <c r="G95" s="1" t="s">
        <v>6</v>
      </c>
      <c r="H95" s="1"/>
      <c r="L95" s="11">
        <v>0.125</v>
      </c>
      <c r="M95" s="30">
        <v>0</v>
      </c>
      <c r="O95" s="11">
        <v>0.125</v>
      </c>
      <c r="P95" s="30">
        <v>0</v>
      </c>
      <c r="R95" s="11">
        <v>0.20833333333333334</v>
      </c>
      <c r="S95" s="30">
        <v>0</v>
      </c>
    </row>
    <row r="96" spans="1:19" x14ac:dyDescent="0.3">
      <c r="A96" s="1">
        <v>22</v>
      </c>
      <c r="B96" s="4">
        <f>Dados_fv[[#This Row],[Horas]]/24</f>
        <v>0.91666666666666663</v>
      </c>
      <c r="C96" s="1" t="s">
        <v>4</v>
      </c>
      <c r="D96" s="21">
        <f>Fv!E25</f>
        <v>1</v>
      </c>
      <c r="E96" s="1" t="s">
        <v>50</v>
      </c>
      <c r="F96" s="1">
        <v>4</v>
      </c>
      <c r="G96" s="1" t="s">
        <v>6</v>
      </c>
      <c r="H96" s="1"/>
      <c r="L96" s="11">
        <v>0.16666666666666666</v>
      </c>
      <c r="M96" s="30">
        <v>0</v>
      </c>
      <c r="O96" s="11">
        <v>0.16666666666666666</v>
      </c>
      <c r="P96" s="30">
        <v>0</v>
      </c>
      <c r="R96" s="11">
        <v>0.25</v>
      </c>
      <c r="S96" s="30">
        <v>0</v>
      </c>
    </row>
    <row r="97" spans="1:19" x14ac:dyDescent="0.3">
      <c r="A97" s="1">
        <v>23</v>
      </c>
      <c r="B97" s="4">
        <f>Dados_fv[[#This Row],[Horas]]/24</f>
        <v>0.95833333333333337</v>
      </c>
      <c r="C97" s="1" t="s">
        <v>4</v>
      </c>
      <c r="D97" s="21">
        <f>Fv!E26</f>
        <v>1</v>
      </c>
      <c r="E97" s="1" t="s">
        <v>50</v>
      </c>
      <c r="F97" s="1">
        <v>4</v>
      </c>
      <c r="G97" s="1" t="s">
        <v>6</v>
      </c>
      <c r="H97" s="1"/>
      <c r="L97" s="11">
        <v>0.20833333333333334</v>
      </c>
      <c r="M97" s="30">
        <v>0</v>
      </c>
      <c r="O97" s="11">
        <v>0.20833333333333334</v>
      </c>
      <c r="P97" s="30">
        <v>0</v>
      </c>
      <c r="R97" s="11">
        <v>0.29166666666666669</v>
      </c>
      <c r="S97" s="30">
        <v>0</v>
      </c>
    </row>
    <row r="98" spans="1:19" x14ac:dyDescent="0.3">
      <c r="A98" s="1">
        <v>0</v>
      </c>
      <c r="B98" s="4">
        <f>Dados_fv[[#This Row],[Horas]]/24</f>
        <v>0</v>
      </c>
      <c r="C98" s="1" t="s">
        <v>5</v>
      </c>
      <c r="D98" s="1">
        <f>Fv!F3</f>
        <v>0</v>
      </c>
      <c r="E98" s="1" t="s">
        <v>48</v>
      </c>
      <c r="F98" s="1">
        <v>1</v>
      </c>
      <c r="G98" s="1" t="s">
        <v>6</v>
      </c>
      <c r="H98" s="1"/>
      <c r="L98" s="11">
        <v>0.25</v>
      </c>
      <c r="M98" s="30">
        <v>0</v>
      </c>
      <c r="O98" s="11">
        <v>0.25</v>
      </c>
      <c r="P98" s="30">
        <v>0</v>
      </c>
      <c r="R98" s="11">
        <v>0.33333333333333331</v>
      </c>
      <c r="S98" s="30">
        <v>0</v>
      </c>
    </row>
    <row r="99" spans="1:19" x14ac:dyDescent="0.3">
      <c r="A99" s="1">
        <v>1</v>
      </c>
      <c r="B99" s="4">
        <f>Dados_fv[[#This Row],[Horas]]/24</f>
        <v>4.1666666666666664E-2</v>
      </c>
      <c r="C99" s="1" t="s">
        <v>5</v>
      </c>
      <c r="D99" s="1">
        <f>Fv!F4</f>
        <v>0</v>
      </c>
      <c r="E99" s="1" t="s">
        <v>48</v>
      </c>
      <c r="F99" s="1">
        <v>1</v>
      </c>
      <c r="G99" s="1" t="s">
        <v>6</v>
      </c>
      <c r="H99" s="1"/>
      <c r="L99" s="11">
        <v>0.29166666666666669</v>
      </c>
      <c r="M99" s="30">
        <v>0</v>
      </c>
      <c r="O99" s="11">
        <v>0.29166666666666669</v>
      </c>
      <c r="P99" s="30">
        <v>0</v>
      </c>
      <c r="R99" s="11">
        <v>0.375</v>
      </c>
      <c r="S99" s="30">
        <v>0</v>
      </c>
    </row>
    <row r="100" spans="1:19" x14ac:dyDescent="0.3">
      <c r="A100" s="1">
        <v>2</v>
      </c>
      <c r="B100" s="4">
        <f>Dados_fv[[#This Row],[Horas]]/24</f>
        <v>8.3333333333333329E-2</v>
      </c>
      <c r="C100" s="1" t="s">
        <v>5</v>
      </c>
      <c r="D100" s="1">
        <f>Fv!F5</f>
        <v>0</v>
      </c>
      <c r="E100" s="1" t="s">
        <v>48</v>
      </c>
      <c r="F100" s="1">
        <v>1</v>
      </c>
      <c r="G100" s="1" t="s">
        <v>6</v>
      </c>
      <c r="H100" s="1"/>
      <c r="L100" s="11">
        <v>0.33333333333333331</v>
      </c>
      <c r="M100" s="30">
        <v>0</v>
      </c>
      <c r="O100" s="11">
        <v>0.33333333333333331</v>
      </c>
      <c r="P100" s="30">
        <v>0</v>
      </c>
      <c r="R100" s="11">
        <v>0.41666666666666669</v>
      </c>
      <c r="S100" s="30">
        <v>0</v>
      </c>
    </row>
    <row r="101" spans="1:19" x14ac:dyDescent="0.3">
      <c r="A101" s="1">
        <v>3</v>
      </c>
      <c r="B101" s="4">
        <f>Dados_fv[[#This Row],[Horas]]/24</f>
        <v>0.125</v>
      </c>
      <c r="C101" s="1" t="s">
        <v>5</v>
      </c>
      <c r="D101" s="1">
        <f>Fv!F6</f>
        <v>0</v>
      </c>
      <c r="E101" s="1" t="s">
        <v>48</v>
      </c>
      <c r="F101" s="1">
        <v>1</v>
      </c>
      <c r="G101" s="1" t="s">
        <v>6</v>
      </c>
      <c r="H101" s="1"/>
      <c r="L101" s="11">
        <v>0.375</v>
      </c>
      <c r="M101" s="30">
        <v>0</v>
      </c>
      <c r="O101" s="11">
        <v>0.375</v>
      </c>
      <c r="P101" s="30">
        <v>0</v>
      </c>
      <c r="R101" s="11">
        <v>0.45833333333333331</v>
      </c>
      <c r="S101" s="30">
        <v>0</v>
      </c>
    </row>
    <row r="102" spans="1:19" x14ac:dyDescent="0.3">
      <c r="A102" s="1">
        <v>4</v>
      </c>
      <c r="B102" s="4">
        <f>Dados_fv[[#This Row],[Horas]]/24</f>
        <v>0.16666666666666666</v>
      </c>
      <c r="C102" s="1" t="s">
        <v>5</v>
      </c>
      <c r="D102" s="1">
        <f>Fv!F7</f>
        <v>0</v>
      </c>
      <c r="E102" s="1" t="s">
        <v>48</v>
      </c>
      <c r="F102" s="1">
        <v>1</v>
      </c>
      <c r="G102" s="1" t="s">
        <v>6</v>
      </c>
      <c r="H102" s="1"/>
      <c r="L102" s="11">
        <v>0.41666666666666669</v>
      </c>
      <c r="M102" s="30">
        <v>0</v>
      </c>
      <c r="O102" s="11">
        <v>0.41666666666666669</v>
      </c>
      <c r="P102" s="30">
        <v>0</v>
      </c>
      <c r="R102" s="11">
        <v>0.5</v>
      </c>
      <c r="S102" s="30">
        <v>0</v>
      </c>
    </row>
    <row r="103" spans="1:19" x14ac:dyDescent="0.3">
      <c r="A103" s="1">
        <v>5</v>
      </c>
      <c r="B103" s="4">
        <f>Dados_fv[[#This Row],[Horas]]/24</f>
        <v>0.20833333333333334</v>
      </c>
      <c r="C103" s="1" t="s">
        <v>5</v>
      </c>
      <c r="D103" s="1">
        <f>Fv!F8</f>
        <v>1.9600000232458111E-2</v>
      </c>
      <c r="E103" s="1" t="s">
        <v>48</v>
      </c>
      <c r="F103" s="1">
        <v>1</v>
      </c>
      <c r="G103" s="1" t="s">
        <v>6</v>
      </c>
      <c r="H103" s="1"/>
      <c r="L103" s="11">
        <v>0.45833333333333331</v>
      </c>
      <c r="M103" s="30">
        <v>0</v>
      </c>
      <c r="O103" s="11">
        <v>0.45833333333333331</v>
      </c>
      <c r="P103" s="30">
        <v>0</v>
      </c>
      <c r="R103" s="11">
        <v>0.54166666666666663</v>
      </c>
      <c r="S103" s="30">
        <v>0</v>
      </c>
    </row>
    <row r="104" spans="1:19" x14ac:dyDescent="0.3">
      <c r="A104" s="1">
        <v>6</v>
      </c>
      <c r="B104" s="4">
        <f>Dados_fv[[#This Row],[Horas]]/24</f>
        <v>0.25</v>
      </c>
      <c r="C104" s="1" t="s">
        <v>5</v>
      </c>
      <c r="D104" s="1">
        <f>Fv!F9</f>
        <v>8.8200002908706665E-2</v>
      </c>
      <c r="E104" s="1" t="s">
        <v>48</v>
      </c>
      <c r="F104" s="1">
        <v>1</v>
      </c>
      <c r="G104" s="1" t="s">
        <v>6</v>
      </c>
      <c r="H104" s="1"/>
      <c r="L104" s="11">
        <v>0.5</v>
      </c>
      <c r="M104" s="30">
        <v>0</v>
      </c>
      <c r="O104" s="11">
        <v>0.5</v>
      </c>
      <c r="P104" s="30">
        <v>0</v>
      </c>
      <c r="R104" s="11">
        <v>0.58333333333333337</v>
      </c>
      <c r="S104" s="30">
        <v>0</v>
      </c>
    </row>
    <row r="105" spans="1:19" x14ac:dyDescent="0.3">
      <c r="A105" s="1">
        <v>7</v>
      </c>
      <c r="B105" s="4">
        <f>Dados_fv[[#This Row],[Horas]]/24</f>
        <v>0.29166666666666669</v>
      </c>
      <c r="C105" s="1" t="s">
        <v>5</v>
      </c>
      <c r="D105" s="1">
        <f>Fv!F10</f>
        <v>0.1666000038385391</v>
      </c>
      <c r="E105" s="1" t="s">
        <v>48</v>
      </c>
      <c r="F105" s="1">
        <v>1</v>
      </c>
      <c r="G105" s="1" t="s">
        <v>6</v>
      </c>
      <c r="H105" s="1"/>
      <c r="L105" s="11">
        <v>0.54166666666666663</v>
      </c>
      <c r="M105" s="30">
        <v>0</v>
      </c>
      <c r="O105" s="11">
        <v>0.54166666666666663</v>
      </c>
      <c r="P105" s="30">
        <v>0</v>
      </c>
      <c r="R105" s="11">
        <v>0.625</v>
      </c>
      <c r="S105" s="30">
        <v>0</v>
      </c>
    </row>
    <row r="106" spans="1:19" x14ac:dyDescent="0.3">
      <c r="A106" s="1">
        <v>8</v>
      </c>
      <c r="B106" s="4">
        <f>Dados_fv[[#This Row],[Horas]]/24</f>
        <v>0.33333333333333331</v>
      </c>
      <c r="C106" s="1" t="s">
        <v>5</v>
      </c>
      <c r="D106" s="1">
        <f>Fv!F11</f>
        <v>0.28420001268386841</v>
      </c>
      <c r="E106" s="1" t="s">
        <v>48</v>
      </c>
      <c r="F106" s="1">
        <v>1</v>
      </c>
      <c r="G106" s="1" t="s">
        <v>6</v>
      </c>
      <c r="H106" s="1"/>
      <c r="L106" s="11">
        <v>0.58333333333333337</v>
      </c>
      <c r="M106" s="30">
        <v>0</v>
      </c>
      <c r="O106" s="11">
        <v>0.58333333333333337</v>
      </c>
      <c r="P106" s="30">
        <v>0</v>
      </c>
      <c r="R106" s="11">
        <v>0.66666666666666663</v>
      </c>
      <c r="S106" s="30">
        <v>0</v>
      </c>
    </row>
    <row r="107" spans="1:19" x14ac:dyDescent="0.3">
      <c r="A107" s="1">
        <v>9</v>
      </c>
      <c r="B107" s="4">
        <f>Dados_fv[[#This Row],[Horas]]/24</f>
        <v>0.375</v>
      </c>
      <c r="C107" s="1" t="s">
        <v>5</v>
      </c>
      <c r="D107" s="1">
        <f>Fv!F12</f>
        <v>0.50959998369216919</v>
      </c>
      <c r="E107" s="1" t="s">
        <v>48</v>
      </c>
      <c r="F107" s="1">
        <v>1</v>
      </c>
      <c r="G107" s="1" t="s">
        <v>6</v>
      </c>
      <c r="H107" s="1"/>
      <c r="L107" s="11">
        <v>0.625</v>
      </c>
      <c r="M107" s="30">
        <v>0</v>
      </c>
      <c r="O107" s="11">
        <v>0.625</v>
      </c>
      <c r="P107" s="30">
        <v>0</v>
      </c>
      <c r="R107" s="11">
        <v>0.70833333333333337</v>
      </c>
      <c r="S107" s="30">
        <v>0</v>
      </c>
    </row>
    <row r="108" spans="1:19" x14ac:dyDescent="0.3">
      <c r="A108" s="1">
        <v>10</v>
      </c>
      <c r="B108" s="4">
        <f>Dados_fv[[#This Row],[Horas]]/24</f>
        <v>0.41666666666666669</v>
      </c>
      <c r="C108" s="1" t="s">
        <v>5</v>
      </c>
      <c r="D108" s="1">
        <f>Fv!F13</f>
        <v>0.73500001430511475</v>
      </c>
      <c r="E108" s="1" t="s">
        <v>48</v>
      </c>
      <c r="F108" s="1">
        <v>1</v>
      </c>
      <c r="G108" s="1" t="s">
        <v>6</v>
      </c>
      <c r="H108" s="1"/>
      <c r="L108" s="11">
        <v>0.66666666666666663</v>
      </c>
      <c r="M108" s="30">
        <v>0</v>
      </c>
      <c r="O108" s="11">
        <v>0.66666666666666663</v>
      </c>
      <c r="P108" s="30">
        <v>0</v>
      </c>
      <c r="R108" s="11">
        <v>0.75</v>
      </c>
      <c r="S108" s="30">
        <v>0</v>
      </c>
    </row>
    <row r="109" spans="1:19" x14ac:dyDescent="0.3">
      <c r="A109" s="1">
        <v>11</v>
      </c>
      <c r="B109" s="4">
        <f>Dados_fv[[#This Row],[Horas]]/24</f>
        <v>0.45833333333333331</v>
      </c>
      <c r="C109" s="1" t="s">
        <v>5</v>
      </c>
      <c r="D109" s="1">
        <f>Fv!F14</f>
        <v>0.90160000324249268</v>
      </c>
      <c r="E109" s="1" t="s">
        <v>48</v>
      </c>
      <c r="F109" s="1">
        <v>1</v>
      </c>
      <c r="G109" s="1" t="s">
        <v>6</v>
      </c>
      <c r="H109" s="1"/>
      <c r="L109" s="11">
        <v>0.70833333333333337</v>
      </c>
      <c r="M109" s="30">
        <v>0</v>
      </c>
      <c r="O109" s="11">
        <v>0.70833333333333337</v>
      </c>
      <c r="P109" s="30">
        <v>0</v>
      </c>
      <c r="R109" s="11">
        <v>0.79166666666666663</v>
      </c>
      <c r="S109" s="30">
        <v>0</v>
      </c>
    </row>
    <row r="110" spans="1:19" x14ac:dyDescent="0.3">
      <c r="A110" s="1">
        <v>12</v>
      </c>
      <c r="B110" s="4">
        <f>Dados_fv[[#This Row],[Horas]]/24</f>
        <v>0.5</v>
      </c>
      <c r="C110" s="1" t="s">
        <v>5</v>
      </c>
      <c r="D110" s="1">
        <f>Fv!F15</f>
        <v>0.98000001907348633</v>
      </c>
      <c r="E110" s="1" t="s">
        <v>48</v>
      </c>
      <c r="F110" s="1">
        <v>1</v>
      </c>
      <c r="G110" s="1" t="s">
        <v>6</v>
      </c>
      <c r="H110" s="1"/>
      <c r="L110" s="11">
        <v>0.75</v>
      </c>
      <c r="M110" s="30">
        <v>0</v>
      </c>
      <c r="O110" s="11">
        <v>0.75</v>
      </c>
      <c r="P110" s="30">
        <v>0</v>
      </c>
      <c r="R110" s="11">
        <v>0.83333333333333337</v>
      </c>
      <c r="S110" s="30">
        <v>0</v>
      </c>
    </row>
    <row r="111" spans="1:19" x14ac:dyDescent="0.3">
      <c r="A111" s="1">
        <v>13</v>
      </c>
      <c r="B111" s="4">
        <f>Dados_fv[[#This Row],[Horas]]/24</f>
        <v>0.54166666666666663</v>
      </c>
      <c r="C111" s="1" t="s">
        <v>5</v>
      </c>
      <c r="D111" s="1">
        <f>Fv!F16</f>
        <v>0.9309999942779541</v>
      </c>
      <c r="E111" s="1" t="s">
        <v>48</v>
      </c>
      <c r="F111" s="1">
        <v>1</v>
      </c>
      <c r="G111" s="1" t="s">
        <v>6</v>
      </c>
      <c r="H111" s="1"/>
      <c r="L111" s="11">
        <v>0.79166666666666663</v>
      </c>
      <c r="M111" s="30">
        <v>0</v>
      </c>
      <c r="O111" s="11">
        <v>0.79166666666666663</v>
      </c>
      <c r="P111" s="30">
        <v>0</v>
      </c>
      <c r="R111" s="11">
        <v>0.875</v>
      </c>
      <c r="S111" s="30">
        <v>0</v>
      </c>
    </row>
    <row r="112" spans="1:19" x14ac:dyDescent="0.3">
      <c r="A112" s="1">
        <v>14</v>
      </c>
      <c r="B112" s="4">
        <f>Dados_fv[[#This Row],[Horas]]/24</f>
        <v>0.58333333333333337</v>
      </c>
      <c r="C112" s="1" t="s">
        <v>5</v>
      </c>
      <c r="D112" s="1">
        <f>Fv!F17</f>
        <v>0.7839999794960022</v>
      </c>
      <c r="E112" s="1" t="s">
        <v>48</v>
      </c>
      <c r="F112" s="1">
        <v>1</v>
      </c>
      <c r="G112" s="1" t="s">
        <v>6</v>
      </c>
      <c r="H112" s="1"/>
      <c r="L112" s="11">
        <v>0.83333333333333337</v>
      </c>
      <c r="M112" s="30">
        <v>0</v>
      </c>
      <c r="O112" s="11">
        <v>0.83333333333333337</v>
      </c>
      <c r="P112" s="30">
        <v>0</v>
      </c>
      <c r="R112" s="11">
        <v>0.91666666666666663</v>
      </c>
      <c r="S112" s="30">
        <v>0</v>
      </c>
    </row>
    <row r="113" spans="1:19" x14ac:dyDescent="0.3">
      <c r="A113" s="1">
        <v>15</v>
      </c>
      <c r="B113" s="4">
        <f>Dados_fv[[#This Row],[Horas]]/24</f>
        <v>0.625</v>
      </c>
      <c r="C113" s="1" t="s">
        <v>5</v>
      </c>
      <c r="D113" s="1">
        <f>Fv!F18</f>
        <v>0.55860000848770142</v>
      </c>
      <c r="E113" s="1" t="s">
        <v>48</v>
      </c>
      <c r="F113" s="1">
        <v>1</v>
      </c>
      <c r="G113" s="1" t="s">
        <v>6</v>
      </c>
      <c r="H113" s="1"/>
      <c r="L113" s="11">
        <v>0.875</v>
      </c>
      <c r="M113" s="30">
        <v>0</v>
      </c>
      <c r="O113" s="11">
        <v>0.875</v>
      </c>
      <c r="P113" s="30">
        <v>0</v>
      </c>
      <c r="R113" s="11">
        <v>0.95833333333333337</v>
      </c>
      <c r="S113" s="30">
        <v>0</v>
      </c>
    </row>
    <row r="114" spans="1:19" x14ac:dyDescent="0.3">
      <c r="A114" s="1">
        <v>16</v>
      </c>
      <c r="B114" s="4">
        <f>Dados_fv[[#This Row],[Horas]]/24</f>
        <v>0.66666666666666663</v>
      </c>
      <c r="C114" s="1" t="s">
        <v>5</v>
      </c>
      <c r="D114" s="1">
        <f>Fv!F19</f>
        <v>0.45080000162124628</v>
      </c>
      <c r="E114" s="1" t="s">
        <v>48</v>
      </c>
      <c r="F114" s="1">
        <v>1</v>
      </c>
      <c r="G114" s="1" t="s">
        <v>6</v>
      </c>
      <c r="H114" s="1"/>
      <c r="L114" s="11">
        <v>0.91666666666666663</v>
      </c>
      <c r="M114" s="30">
        <v>0</v>
      </c>
      <c r="O114" s="11">
        <v>0.91666666666666663</v>
      </c>
      <c r="P114" s="30">
        <v>0</v>
      </c>
      <c r="R114" s="11" t="s">
        <v>15</v>
      </c>
      <c r="S114" s="30">
        <v>0</v>
      </c>
    </row>
    <row r="115" spans="1:19" x14ac:dyDescent="0.3">
      <c r="A115" s="1">
        <v>17</v>
      </c>
      <c r="B115" s="4">
        <f>Dados_fv[[#This Row],[Horas]]/24</f>
        <v>0.70833333333333337</v>
      </c>
      <c r="C115" s="1" t="s">
        <v>5</v>
      </c>
      <c r="D115" s="1">
        <f>Fv!F20</f>
        <v>0.2254000008106232</v>
      </c>
      <c r="E115" s="1" t="s">
        <v>48</v>
      </c>
      <c r="F115" s="1">
        <v>1</v>
      </c>
      <c r="G115" s="1" t="s">
        <v>6</v>
      </c>
      <c r="H115" s="1"/>
      <c r="L115" s="11">
        <v>0.95833333333333337</v>
      </c>
      <c r="M115" s="30">
        <v>0</v>
      </c>
      <c r="O115" s="11">
        <v>0.95833333333333337</v>
      </c>
      <c r="P115" s="30">
        <v>0</v>
      </c>
    </row>
    <row r="116" spans="1:19" x14ac:dyDescent="0.3">
      <c r="A116" s="1">
        <v>18</v>
      </c>
      <c r="B116" s="4">
        <f>Dados_fv[[#This Row],[Horas]]/24</f>
        <v>0.75</v>
      </c>
      <c r="C116" s="1" t="s">
        <v>5</v>
      </c>
      <c r="D116" s="1">
        <f>Fv!F21</f>
        <v>2.9400000348687168E-2</v>
      </c>
      <c r="E116" s="1" t="s">
        <v>48</v>
      </c>
      <c r="F116" s="1">
        <v>1</v>
      </c>
      <c r="G116" s="1" t="s">
        <v>6</v>
      </c>
      <c r="H116" s="1"/>
      <c r="L116" s="11" t="s">
        <v>15</v>
      </c>
      <c r="M116" s="30">
        <v>0</v>
      </c>
      <c r="O116" s="11" t="s">
        <v>15</v>
      </c>
      <c r="P116" s="30">
        <v>0</v>
      </c>
    </row>
    <row r="117" spans="1:19" x14ac:dyDescent="0.3">
      <c r="A117" s="1">
        <v>19</v>
      </c>
      <c r="B117" s="4">
        <f>Dados_fv[[#This Row],[Horas]]/24</f>
        <v>0.79166666666666663</v>
      </c>
      <c r="C117" s="1" t="s">
        <v>5</v>
      </c>
      <c r="D117" s="1">
        <f>Fv!F22</f>
        <v>0</v>
      </c>
      <c r="E117" s="1" t="s">
        <v>48</v>
      </c>
      <c r="F117" s="1">
        <v>1</v>
      </c>
      <c r="G117" s="1" t="s">
        <v>6</v>
      </c>
      <c r="H117" s="1"/>
    </row>
    <row r="118" spans="1:19" x14ac:dyDescent="0.3">
      <c r="A118" s="1">
        <v>20</v>
      </c>
      <c r="B118" s="4">
        <f>Dados_fv[[#This Row],[Horas]]/24</f>
        <v>0.83333333333333337</v>
      </c>
      <c r="C118" s="1" t="s">
        <v>5</v>
      </c>
      <c r="D118" s="1">
        <f>Fv!F23</f>
        <v>0</v>
      </c>
      <c r="E118" s="1" t="s">
        <v>48</v>
      </c>
      <c r="F118" s="1">
        <v>1</v>
      </c>
      <c r="G118" s="1" t="s">
        <v>6</v>
      </c>
      <c r="H118" s="1"/>
    </row>
    <row r="119" spans="1:19" x14ac:dyDescent="0.3">
      <c r="A119" s="1">
        <v>21</v>
      </c>
      <c r="B119" s="4">
        <f>Dados_fv[[#This Row],[Horas]]/24</f>
        <v>0.875</v>
      </c>
      <c r="C119" s="1" t="s">
        <v>5</v>
      </c>
      <c r="D119" s="1">
        <f>Fv!F24</f>
        <v>0</v>
      </c>
      <c r="E119" s="1" t="s">
        <v>48</v>
      </c>
      <c r="F119" s="1">
        <v>1</v>
      </c>
      <c r="G119" s="1" t="s">
        <v>6</v>
      </c>
      <c r="H119" s="1"/>
    </row>
    <row r="120" spans="1:19" x14ac:dyDescent="0.3">
      <c r="A120" s="1">
        <v>22</v>
      </c>
      <c r="B120" s="4">
        <f>Dados_fv[[#This Row],[Horas]]/24</f>
        <v>0.91666666666666663</v>
      </c>
      <c r="C120" s="1" t="s">
        <v>5</v>
      </c>
      <c r="D120" s="1">
        <f>Fv!F25</f>
        <v>0</v>
      </c>
      <c r="E120" s="1" t="s">
        <v>48</v>
      </c>
      <c r="F120" s="1">
        <v>1</v>
      </c>
      <c r="G120" s="1" t="s">
        <v>6</v>
      </c>
      <c r="H120" s="1"/>
    </row>
    <row r="121" spans="1:19" x14ac:dyDescent="0.3">
      <c r="A121" s="1">
        <v>23</v>
      </c>
      <c r="B121" s="4">
        <f>Dados_fv[[#This Row],[Horas]]/24</f>
        <v>0.95833333333333337</v>
      </c>
      <c r="C121" s="1" t="s">
        <v>5</v>
      </c>
      <c r="D121" s="1">
        <f>Fv!F26</f>
        <v>0</v>
      </c>
      <c r="E121" s="1" t="s">
        <v>48</v>
      </c>
      <c r="F121" s="1">
        <v>1</v>
      </c>
      <c r="G121" s="1" t="s">
        <v>6</v>
      </c>
      <c r="H121" s="1"/>
    </row>
    <row r="122" spans="1:19" x14ac:dyDescent="0.3">
      <c r="A122" s="1">
        <v>0</v>
      </c>
      <c r="B122" s="4">
        <f>Dados_fv[[#This Row],[Horas]]/24</f>
        <v>0</v>
      </c>
      <c r="C122" s="1" t="s">
        <v>5</v>
      </c>
      <c r="D122" s="1">
        <f>Fv!G3</f>
        <v>0</v>
      </c>
      <c r="E122" s="1" t="s">
        <v>30</v>
      </c>
      <c r="F122" s="1">
        <v>2</v>
      </c>
      <c r="G122" s="1" t="s">
        <v>6</v>
      </c>
      <c r="H122" s="1"/>
    </row>
    <row r="123" spans="1:19" x14ac:dyDescent="0.3">
      <c r="A123" s="1">
        <v>1</v>
      </c>
      <c r="B123" s="4">
        <f>Dados_fv[[#This Row],[Horas]]/24</f>
        <v>4.1666666666666664E-2</v>
      </c>
      <c r="C123" s="1" t="s">
        <v>5</v>
      </c>
      <c r="D123" s="1">
        <f>Fv!G4</f>
        <v>0</v>
      </c>
      <c r="E123" s="1" t="s">
        <v>30</v>
      </c>
      <c r="F123" s="1">
        <v>2</v>
      </c>
      <c r="G123" s="1" t="s">
        <v>6</v>
      </c>
      <c r="H123" s="1"/>
    </row>
    <row r="124" spans="1:19" x14ac:dyDescent="0.3">
      <c r="A124" s="1">
        <v>2</v>
      </c>
      <c r="B124" s="4">
        <f>Dados_fv[[#This Row],[Horas]]/24</f>
        <v>8.3333333333333329E-2</v>
      </c>
      <c r="C124" s="1" t="s">
        <v>5</v>
      </c>
      <c r="D124" s="1">
        <f>Fv!G5</f>
        <v>0</v>
      </c>
      <c r="E124" s="1" t="s">
        <v>30</v>
      </c>
      <c r="F124" s="1">
        <v>2</v>
      </c>
      <c r="G124" s="1" t="s">
        <v>6</v>
      </c>
      <c r="H124" s="1"/>
    </row>
    <row r="125" spans="1:19" x14ac:dyDescent="0.3">
      <c r="A125" s="1">
        <v>3</v>
      </c>
      <c r="B125" s="4">
        <f>Dados_fv[[#This Row],[Horas]]/24</f>
        <v>0.125</v>
      </c>
      <c r="C125" s="1" t="s">
        <v>5</v>
      </c>
      <c r="D125" s="1">
        <f>Fv!G6</f>
        <v>0</v>
      </c>
      <c r="E125" s="1" t="s">
        <v>30</v>
      </c>
      <c r="F125" s="1">
        <v>2</v>
      </c>
      <c r="G125" s="1" t="s">
        <v>6</v>
      </c>
      <c r="H125" s="1"/>
    </row>
    <row r="126" spans="1:19" x14ac:dyDescent="0.3">
      <c r="A126" s="1">
        <v>4</v>
      </c>
      <c r="B126" s="4">
        <f>Dados_fv[[#This Row],[Horas]]/24</f>
        <v>0.16666666666666666</v>
      </c>
      <c r="C126" s="1" t="s">
        <v>5</v>
      </c>
      <c r="D126" s="1">
        <f>Fv!G7</f>
        <v>0</v>
      </c>
      <c r="E126" s="1" t="s">
        <v>30</v>
      </c>
      <c r="F126" s="1">
        <v>2</v>
      </c>
      <c r="G126" s="1" t="s">
        <v>6</v>
      </c>
      <c r="H126" s="1"/>
    </row>
    <row r="127" spans="1:19" x14ac:dyDescent="0.3">
      <c r="A127" s="1">
        <v>5</v>
      </c>
      <c r="B127" s="4">
        <f>Dados_fv[[#This Row],[Horas]]/24</f>
        <v>0.20833333333333334</v>
      </c>
      <c r="C127" s="1" t="s">
        <v>5</v>
      </c>
      <c r="D127" s="1">
        <f>Fv!G8</f>
        <v>9.8000001907348633</v>
      </c>
      <c r="E127" s="1" t="s">
        <v>30</v>
      </c>
      <c r="F127" s="1">
        <v>2</v>
      </c>
      <c r="G127" s="1" t="s">
        <v>6</v>
      </c>
      <c r="H127" s="1"/>
    </row>
    <row r="128" spans="1:19" x14ac:dyDescent="0.3">
      <c r="A128" s="1">
        <v>6</v>
      </c>
      <c r="B128" s="4">
        <f>Dados_fv[[#This Row],[Horas]]/24</f>
        <v>0.25</v>
      </c>
      <c r="C128" s="1" t="s">
        <v>5</v>
      </c>
      <c r="D128" s="1">
        <f>Fv!G9</f>
        <v>44.099998474121087</v>
      </c>
      <c r="E128" s="1" t="s">
        <v>30</v>
      </c>
      <c r="F128" s="1">
        <v>2</v>
      </c>
      <c r="G128" s="1" t="s">
        <v>6</v>
      </c>
      <c r="H128" s="1"/>
    </row>
    <row r="129" spans="1:8" x14ac:dyDescent="0.3">
      <c r="A129" s="1">
        <v>7</v>
      </c>
      <c r="B129" s="4">
        <f>Dados_fv[[#This Row],[Horas]]/24</f>
        <v>0.29166666666666669</v>
      </c>
      <c r="C129" s="1" t="s">
        <v>5</v>
      </c>
      <c r="D129" s="1">
        <f>Fv!G10</f>
        <v>83.300003051757813</v>
      </c>
      <c r="E129" s="1" t="s">
        <v>30</v>
      </c>
      <c r="F129" s="1">
        <v>2</v>
      </c>
      <c r="G129" s="1" t="s">
        <v>6</v>
      </c>
      <c r="H129" s="1"/>
    </row>
    <row r="130" spans="1:8" x14ac:dyDescent="0.3">
      <c r="A130" s="1">
        <v>8</v>
      </c>
      <c r="B130" s="4">
        <f>Dados_fv[[#This Row],[Horas]]/24</f>
        <v>0.33333333333333331</v>
      </c>
      <c r="C130" s="1" t="s">
        <v>5</v>
      </c>
      <c r="D130" s="1">
        <f>Fv!G11</f>
        <v>136.41600036621091</v>
      </c>
      <c r="E130" s="1" t="s">
        <v>30</v>
      </c>
      <c r="F130" s="1">
        <v>2</v>
      </c>
      <c r="G130" s="1" t="s">
        <v>6</v>
      </c>
      <c r="H130" s="1"/>
    </row>
    <row r="131" spans="1:8" x14ac:dyDescent="0.3">
      <c r="A131" s="1">
        <v>9</v>
      </c>
      <c r="B131" s="4">
        <f>Dados_fv[[#This Row],[Horas]]/24</f>
        <v>0.375</v>
      </c>
      <c r="C131" s="1" t="s">
        <v>5</v>
      </c>
      <c r="D131" s="1">
        <f>Fv!G12</f>
        <v>239.5119934082031</v>
      </c>
      <c r="E131" s="1" t="s">
        <v>30</v>
      </c>
      <c r="F131" s="1">
        <v>2</v>
      </c>
      <c r="G131" s="1" t="s">
        <v>6</v>
      </c>
      <c r="H131" s="1"/>
    </row>
    <row r="132" spans="1:8" x14ac:dyDescent="0.3">
      <c r="A132" s="1">
        <v>10</v>
      </c>
      <c r="B132" s="4">
        <f>Dados_fv[[#This Row],[Horas]]/24</f>
        <v>0.41666666666666669</v>
      </c>
      <c r="C132" s="1" t="s">
        <v>5</v>
      </c>
      <c r="D132" s="1">
        <f>Fv!G13</f>
        <v>338.10000610351563</v>
      </c>
      <c r="E132" s="1" t="s">
        <v>30</v>
      </c>
      <c r="F132" s="1">
        <v>2</v>
      </c>
      <c r="G132" s="1" t="s">
        <v>6</v>
      </c>
      <c r="H132" s="1"/>
    </row>
    <row r="133" spans="1:8" x14ac:dyDescent="0.3">
      <c r="A133" s="1">
        <v>11</v>
      </c>
      <c r="B133" s="4">
        <f>Dados_fv[[#This Row],[Horas]]/24</f>
        <v>0.45833333333333331</v>
      </c>
      <c r="C133" s="1" t="s">
        <v>5</v>
      </c>
      <c r="D133" s="1">
        <f>Fv!G14</f>
        <v>405.72000122070313</v>
      </c>
      <c r="E133" s="1" t="s">
        <v>30</v>
      </c>
      <c r="F133" s="1">
        <v>2</v>
      </c>
      <c r="G133" s="1" t="s">
        <v>6</v>
      </c>
      <c r="H133" s="1"/>
    </row>
    <row r="134" spans="1:8" x14ac:dyDescent="0.3">
      <c r="A134" s="1">
        <v>12</v>
      </c>
      <c r="B134" s="4">
        <f>Dados_fv[[#This Row],[Horas]]/24</f>
        <v>0.5</v>
      </c>
      <c r="C134" s="1" t="s">
        <v>5</v>
      </c>
      <c r="D134" s="1">
        <f>Fv!G15</f>
        <v>421.39999389648438</v>
      </c>
      <c r="E134" s="1" t="s">
        <v>30</v>
      </c>
      <c r="F134" s="1">
        <v>2</v>
      </c>
      <c r="G134" s="1" t="s">
        <v>6</v>
      </c>
      <c r="H134" s="1"/>
    </row>
    <row r="135" spans="1:8" x14ac:dyDescent="0.3">
      <c r="A135" s="1">
        <v>13</v>
      </c>
      <c r="B135" s="4">
        <f>Dados_fv[[#This Row],[Horas]]/24</f>
        <v>0.54166666666666663</v>
      </c>
      <c r="C135" s="1" t="s">
        <v>5</v>
      </c>
      <c r="D135" s="1">
        <f>Fv!G16</f>
        <v>400.32998657226563</v>
      </c>
      <c r="E135" s="1" t="s">
        <v>30</v>
      </c>
      <c r="F135" s="1">
        <v>2</v>
      </c>
      <c r="G135" s="1" t="s">
        <v>6</v>
      </c>
      <c r="H135" s="1"/>
    </row>
    <row r="136" spans="1:8" x14ac:dyDescent="0.3">
      <c r="A136" s="1">
        <v>14</v>
      </c>
      <c r="B136" s="4">
        <f>Dados_fv[[#This Row],[Horas]]/24</f>
        <v>0.58333333333333337</v>
      </c>
      <c r="C136" s="1" t="s">
        <v>5</v>
      </c>
      <c r="D136" s="1">
        <f>Fv!G17</f>
        <v>344.95999145507813</v>
      </c>
      <c r="E136" s="1" t="s">
        <v>30</v>
      </c>
      <c r="F136" s="1">
        <v>2</v>
      </c>
      <c r="G136" s="1" t="s">
        <v>6</v>
      </c>
      <c r="H136" s="1"/>
    </row>
    <row r="137" spans="1:8" x14ac:dyDescent="0.3">
      <c r="A137" s="1">
        <v>15</v>
      </c>
      <c r="B137" s="4">
        <f>Dados_fv[[#This Row],[Horas]]/24</f>
        <v>0.625</v>
      </c>
      <c r="C137" s="1" t="s">
        <v>5</v>
      </c>
      <c r="D137" s="1">
        <f>Fv!G18</f>
        <v>262.5419921875</v>
      </c>
      <c r="E137" s="1" t="s">
        <v>30</v>
      </c>
      <c r="F137" s="1">
        <v>2</v>
      </c>
      <c r="G137" s="1" t="s">
        <v>6</v>
      </c>
      <c r="H137" s="1"/>
    </row>
    <row r="138" spans="1:8" x14ac:dyDescent="0.3">
      <c r="A138" s="1">
        <v>16</v>
      </c>
      <c r="B138" s="4">
        <f>Dados_fv[[#This Row],[Horas]]/24</f>
        <v>0.66666666666666663</v>
      </c>
      <c r="C138" s="1" t="s">
        <v>5</v>
      </c>
      <c r="D138" s="1">
        <f>Fv!G19</f>
        <v>216.3840026855469</v>
      </c>
      <c r="E138" s="1" t="s">
        <v>30</v>
      </c>
      <c r="F138" s="1">
        <v>2</v>
      </c>
      <c r="G138" s="1" t="s">
        <v>6</v>
      </c>
      <c r="H138" s="1"/>
    </row>
    <row r="139" spans="1:8" x14ac:dyDescent="0.3">
      <c r="A139" s="1">
        <v>17</v>
      </c>
      <c r="B139" s="4">
        <f>Dados_fv[[#This Row],[Horas]]/24</f>
        <v>0.70833333333333337</v>
      </c>
      <c r="C139" s="1" t="s">
        <v>5</v>
      </c>
      <c r="D139" s="1">
        <f>Fv!G20</f>
        <v>110.4459991455078</v>
      </c>
      <c r="E139" s="1" t="s">
        <v>30</v>
      </c>
      <c r="F139" s="1">
        <v>2</v>
      </c>
      <c r="G139" s="1" t="s">
        <v>6</v>
      </c>
      <c r="H139" s="1"/>
    </row>
    <row r="140" spans="1:8" x14ac:dyDescent="0.3">
      <c r="A140" s="1">
        <v>18</v>
      </c>
      <c r="B140" s="4">
        <f>Dados_fv[[#This Row],[Horas]]/24</f>
        <v>0.75</v>
      </c>
      <c r="C140" s="1" t="s">
        <v>5</v>
      </c>
      <c r="D140" s="1">
        <f>Fv!G21</f>
        <v>14.69999980926514</v>
      </c>
      <c r="E140" s="1" t="s">
        <v>30</v>
      </c>
      <c r="F140" s="1">
        <v>2</v>
      </c>
      <c r="G140" s="1" t="s">
        <v>6</v>
      </c>
      <c r="H140" s="1"/>
    </row>
    <row r="141" spans="1:8" x14ac:dyDescent="0.3">
      <c r="A141" s="1">
        <v>19</v>
      </c>
      <c r="B141" s="4">
        <f>Dados_fv[[#This Row],[Horas]]/24</f>
        <v>0.79166666666666663</v>
      </c>
      <c r="C141" s="1" t="s">
        <v>5</v>
      </c>
      <c r="D141" s="1">
        <f>Fv!G22</f>
        <v>0</v>
      </c>
      <c r="E141" s="1" t="s">
        <v>30</v>
      </c>
      <c r="F141" s="1">
        <v>2</v>
      </c>
      <c r="G141" s="1" t="s">
        <v>6</v>
      </c>
      <c r="H141" s="1"/>
    </row>
    <row r="142" spans="1:8" x14ac:dyDescent="0.3">
      <c r="A142" s="1">
        <v>20</v>
      </c>
      <c r="B142" s="4">
        <f>Dados_fv[[#This Row],[Horas]]/24</f>
        <v>0.83333333333333337</v>
      </c>
      <c r="C142" s="1" t="s">
        <v>5</v>
      </c>
      <c r="D142" s="1">
        <f>Fv!G23</f>
        <v>0</v>
      </c>
      <c r="E142" s="1" t="s">
        <v>30</v>
      </c>
      <c r="F142" s="1">
        <v>2</v>
      </c>
      <c r="G142" s="1" t="s">
        <v>6</v>
      </c>
      <c r="H142" s="1"/>
    </row>
    <row r="143" spans="1:8" x14ac:dyDescent="0.3">
      <c r="A143" s="1">
        <v>21</v>
      </c>
      <c r="B143" s="4">
        <f>Dados_fv[[#This Row],[Horas]]/24</f>
        <v>0.875</v>
      </c>
      <c r="C143" s="1" t="s">
        <v>5</v>
      </c>
      <c r="D143" s="1">
        <f>Fv!G24</f>
        <v>0</v>
      </c>
      <c r="E143" s="1" t="s">
        <v>30</v>
      </c>
      <c r="F143" s="1">
        <v>2</v>
      </c>
      <c r="G143" s="1" t="s">
        <v>6</v>
      </c>
      <c r="H143" s="1"/>
    </row>
    <row r="144" spans="1:8" x14ac:dyDescent="0.3">
      <c r="A144" s="1">
        <v>22</v>
      </c>
      <c r="B144" s="4">
        <f>Dados_fv[[#This Row],[Horas]]/24</f>
        <v>0.91666666666666663</v>
      </c>
      <c r="C144" s="1" t="s">
        <v>5</v>
      </c>
      <c r="D144" s="1">
        <f>Fv!G25</f>
        <v>0</v>
      </c>
      <c r="E144" s="1" t="s">
        <v>30</v>
      </c>
      <c r="F144" s="1">
        <v>2</v>
      </c>
      <c r="G144" s="1" t="s">
        <v>6</v>
      </c>
      <c r="H144" s="1"/>
    </row>
    <row r="145" spans="1:8" x14ac:dyDescent="0.3">
      <c r="A145" s="1">
        <v>23</v>
      </c>
      <c r="B145" s="4">
        <f>Dados_fv[[#This Row],[Horas]]/24</f>
        <v>0.95833333333333337</v>
      </c>
      <c r="C145" s="1" t="s">
        <v>5</v>
      </c>
      <c r="D145" s="1">
        <f>Fv!G26</f>
        <v>0</v>
      </c>
      <c r="E145" s="1" t="s">
        <v>30</v>
      </c>
      <c r="F145" s="1">
        <v>2</v>
      </c>
      <c r="G145" s="1" t="s">
        <v>6</v>
      </c>
      <c r="H145" s="1"/>
    </row>
    <row r="146" spans="1:8" x14ac:dyDescent="0.3">
      <c r="A146" s="1">
        <v>0</v>
      </c>
      <c r="B146" s="4">
        <f>Dados_fv[[#This Row],[Horas]]/24</f>
        <v>0</v>
      </c>
      <c r="C146" s="1" t="s">
        <v>5</v>
      </c>
      <c r="D146" s="21">
        <f>Fv!H3</f>
        <v>1</v>
      </c>
      <c r="E146" s="1" t="s">
        <v>49</v>
      </c>
      <c r="F146" s="1">
        <v>3</v>
      </c>
      <c r="G146" s="1" t="s">
        <v>6</v>
      </c>
      <c r="H146" s="1"/>
    </row>
    <row r="147" spans="1:8" x14ac:dyDescent="0.3">
      <c r="A147" s="1">
        <v>1</v>
      </c>
      <c r="B147" s="4">
        <f>Dados_fv[[#This Row],[Horas]]/24</f>
        <v>4.1666666666666664E-2</v>
      </c>
      <c r="C147" s="1" t="s">
        <v>5</v>
      </c>
      <c r="D147" s="21">
        <f>Fv!H4</f>
        <v>1</v>
      </c>
      <c r="E147" s="1" t="s">
        <v>49</v>
      </c>
      <c r="F147" s="1">
        <v>3</v>
      </c>
      <c r="G147" s="1" t="s">
        <v>6</v>
      </c>
      <c r="H147" s="1"/>
    </row>
    <row r="148" spans="1:8" x14ac:dyDescent="0.3">
      <c r="A148" s="1">
        <v>2</v>
      </c>
      <c r="B148" s="4">
        <f>Dados_fv[[#This Row],[Horas]]/24</f>
        <v>8.3333333333333329E-2</v>
      </c>
      <c r="C148" s="1" t="s">
        <v>5</v>
      </c>
      <c r="D148" s="21">
        <f>Fv!H5</f>
        <v>1</v>
      </c>
      <c r="E148" s="1" t="s">
        <v>49</v>
      </c>
      <c r="F148" s="1">
        <v>3</v>
      </c>
      <c r="G148" s="1" t="s">
        <v>6</v>
      </c>
      <c r="H148" s="1"/>
    </row>
    <row r="149" spans="1:8" x14ac:dyDescent="0.3">
      <c r="A149" s="1">
        <v>3</v>
      </c>
      <c r="B149" s="4">
        <f>Dados_fv[[#This Row],[Horas]]/24</f>
        <v>0.125</v>
      </c>
      <c r="C149" s="1" t="s">
        <v>5</v>
      </c>
      <c r="D149" s="21">
        <f>Fv!H6</f>
        <v>1</v>
      </c>
      <c r="E149" s="1" t="s">
        <v>49</v>
      </c>
      <c r="F149" s="1">
        <v>3</v>
      </c>
      <c r="G149" s="1" t="s">
        <v>6</v>
      </c>
      <c r="H149" s="1"/>
    </row>
    <row r="150" spans="1:8" x14ac:dyDescent="0.3">
      <c r="A150" s="1">
        <v>4</v>
      </c>
      <c r="B150" s="4">
        <f>Dados_fv[[#This Row],[Horas]]/24</f>
        <v>0.16666666666666666</v>
      </c>
      <c r="C150" s="1" t="s">
        <v>5</v>
      </c>
      <c r="D150" s="21">
        <f>Fv!H7</f>
        <v>1</v>
      </c>
      <c r="E150" s="1" t="s">
        <v>49</v>
      </c>
      <c r="F150" s="1">
        <v>3</v>
      </c>
      <c r="G150" s="1" t="s">
        <v>6</v>
      </c>
      <c r="H150" s="1"/>
    </row>
    <row r="151" spans="1:8" x14ac:dyDescent="0.3">
      <c r="A151" s="1">
        <v>5</v>
      </c>
      <c r="B151" s="4">
        <f>Dados_fv[[#This Row],[Horas]]/24</f>
        <v>0.20833333333333334</v>
      </c>
      <c r="C151" s="1" t="s">
        <v>5</v>
      </c>
      <c r="D151" s="21">
        <f>Fv!H8</f>
        <v>1</v>
      </c>
      <c r="E151" s="1" t="s">
        <v>49</v>
      </c>
      <c r="F151" s="1">
        <v>3</v>
      </c>
      <c r="G151" s="1" t="s">
        <v>6</v>
      </c>
      <c r="H151" s="1"/>
    </row>
    <row r="152" spans="1:8" x14ac:dyDescent="0.3">
      <c r="A152" s="1">
        <v>6</v>
      </c>
      <c r="B152" s="4">
        <f>Dados_fv[[#This Row],[Horas]]/24</f>
        <v>0.25</v>
      </c>
      <c r="C152" s="1" t="s">
        <v>5</v>
      </c>
      <c r="D152" s="21">
        <f>Fv!H9</f>
        <v>1</v>
      </c>
      <c r="E152" s="1" t="s">
        <v>49</v>
      </c>
      <c r="F152" s="1">
        <v>3</v>
      </c>
      <c r="G152" s="1" t="s">
        <v>6</v>
      </c>
      <c r="H152" s="1"/>
    </row>
    <row r="153" spans="1:8" x14ac:dyDescent="0.3">
      <c r="A153" s="1">
        <v>7</v>
      </c>
      <c r="B153" s="4">
        <f>Dados_fv[[#This Row],[Horas]]/24</f>
        <v>0.29166666666666669</v>
      </c>
      <c r="C153" s="1" t="s">
        <v>5</v>
      </c>
      <c r="D153" s="21">
        <f>Fv!H10</f>
        <v>1</v>
      </c>
      <c r="E153" s="1" t="s">
        <v>49</v>
      </c>
      <c r="F153" s="1">
        <v>3</v>
      </c>
      <c r="G153" s="1" t="s">
        <v>6</v>
      </c>
      <c r="H153" s="1"/>
    </row>
    <row r="154" spans="1:8" x14ac:dyDescent="0.3">
      <c r="A154" s="1">
        <v>8</v>
      </c>
      <c r="B154" s="4">
        <f>Dados_fv[[#This Row],[Horas]]/24</f>
        <v>0.33333333333333331</v>
      </c>
      <c r="C154" s="1" t="s">
        <v>5</v>
      </c>
      <c r="D154" s="21">
        <f>Fv!H11</f>
        <v>0.95999997854232788</v>
      </c>
      <c r="E154" s="1" t="s">
        <v>49</v>
      </c>
      <c r="F154" s="1">
        <v>3</v>
      </c>
      <c r="G154" s="1" t="s">
        <v>6</v>
      </c>
      <c r="H154" s="1"/>
    </row>
    <row r="155" spans="1:8" x14ac:dyDescent="0.3">
      <c r="A155" s="1">
        <v>9</v>
      </c>
      <c r="B155" s="4">
        <f>Dados_fv[[#This Row],[Horas]]/24</f>
        <v>0.375</v>
      </c>
      <c r="C155" s="1" t="s">
        <v>5</v>
      </c>
      <c r="D155" s="21">
        <f>Fv!H12</f>
        <v>0.93999999761581421</v>
      </c>
      <c r="E155" s="1" t="s">
        <v>49</v>
      </c>
      <c r="F155" s="1">
        <v>3</v>
      </c>
      <c r="G155" s="1" t="s">
        <v>6</v>
      </c>
      <c r="H155" s="1"/>
    </row>
    <row r="156" spans="1:8" x14ac:dyDescent="0.3">
      <c r="A156" s="1">
        <v>10</v>
      </c>
      <c r="B156" s="4">
        <f>Dados_fv[[#This Row],[Horas]]/24</f>
        <v>0.41666666666666669</v>
      </c>
      <c r="C156" s="1" t="s">
        <v>5</v>
      </c>
      <c r="D156" s="21">
        <f>Fv!H13</f>
        <v>0.92000001668930054</v>
      </c>
      <c r="E156" s="1" t="s">
        <v>49</v>
      </c>
      <c r="F156" s="1">
        <v>3</v>
      </c>
      <c r="G156" s="1" t="s">
        <v>6</v>
      </c>
      <c r="H156" s="1"/>
    </row>
    <row r="157" spans="1:8" x14ac:dyDescent="0.3">
      <c r="A157" s="1">
        <v>11</v>
      </c>
      <c r="B157" s="4">
        <f>Dados_fv[[#This Row],[Horas]]/24</f>
        <v>0.45833333333333331</v>
      </c>
      <c r="C157" s="1" t="s">
        <v>5</v>
      </c>
      <c r="D157" s="21">
        <f>Fv!H14</f>
        <v>0.89999997615814209</v>
      </c>
      <c r="E157" s="1" t="s">
        <v>49</v>
      </c>
      <c r="F157" s="1">
        <v>3</v>
      </c>
      <c r="G157" s="1" t="s">
        <v>6</v>
      </c>
      <c r="H157" s="1"/>
    </row>
    <row r="158" spans="1:8" x14ac:dyDescent="0.3">
      <c r="A158" s="1">
        <v>12</v>
      </c>
      <c r="B158" s="4">
        <f>Dados_fv[[#This Row],[Horas]]/24</f>
        <v>0.5</v>
      </c>
      <c r="C158" s="1" t="s">
        <v>5</v>
      </c>
      <c r="D158" s="21">
        <f>Fv!H15</f>
        <v>0.86000001430511475</v>
      </c>
      <c r="E158" s="1" t="s">
        <v>49</v>
      </c>
      <c r="F158" s="1">
        <v>3</v>
      </c>
      <c r="G158" s="1" t="s">
        <v>6</v>
      </c>
      <c r="H158" s="1"/>
    </row>
    <row r="159" spans="1:8" x14ac:dyDescent="0.3">
      <c r="A159" s="1">
        <v>13</v>
      </c>
      <c r="B159" s="4">
        <f>Dados_fv[[#This Row],[Horas]]/24</f>
        <v>0.54166666666666663</v>
      </c>
      <c r="C159" s="1" t="s">
        <v>5</v>
      </c>
      <c r="D159" s="21">
        <f>Fv!H16</f>
        <v>0.86000001430511475</v>
      </c>
      <c r="E159" s="1" t="s">
        <v>49</v>
      </c>
      <c r="F159" s="1">
        <v>3</v>
      </c>
      <c r="G159" s="1" t="s">
        <v>6</v>
      </c>
      <c r="H159" s="1"/>
    </row>
    <row r="160" spans="1:8" x14ac:dyDescent="0.3">
      <c r="A160" s="1">
        <v>14</v>
      </c>
      <c r="B160" s="4">
        <f>Dados_fv[[#This Row],[Horas]]/24</f>
        <v>0.58333333333333337</v>
      </c>
      <c r="C160" s="1" t="s">
        <v>5</v>
      </c>
      <c r="D160" s="21">
        <f>Fv!H17</f>
        <v>0.87999999523162842</v>
      </c>
      <c r="E160" s="1" t="s">
        <v>49</v>
      </c>
      <c r="F160" s="1">
        <v>3</v>
      </c>
      <c r="G160" s="1" t="s">
        <v>6</v>
      </c>
      <c r="H160" s="1"/>
    </row>
    <row r="161" spans="1:8" x14ac:dyDescent="0.3">
      <c r="A161" s="1">
        <v>15</v>
      </c>
      <c r="B161" s="4">
        <f>Dados_fv[[#This Row],[Horas]]/24</f>
        <v>0.625</v>
      </c>
      <c r="C161" s="1" t="s">
        <v>5</v>
      </c>
      <c r="D161" s="21">
        <f>Fv!H18</f>
        <v>0.93999999761581421</v>
      </c>
      <c r="E161" s="1" t="s">
        <v>49</v>
      </c>
      <c r="F161" s="1">
        <v>3</v>
      </c>
      <c r="G161" s="1" t="s">
        <v>6</v>
      </c>
      <c r="H161" s="1"/>
    </row>
    <row r="162" spans="1:8" x14ac:dyDescent="0.3">
      <c r="A162" s="1">
        <v>16</v>
      </c>
      <c r="B162" s="4">
        <f>Dados_fv[[#This Row],[Horas]]/24</f>
        <v>0.66666666666666663</v>
      </c>
      <c r="C162" s="1" t="s">
        <v>5</v>
      </c>
      <c r="D162" s="21">
        <f>Fv!H19</f>
        <v>0.95999997854232788</v>
      </c>
      <c r="E162" s="1" t="s">
        <v>49</v>
      </c>
      <c r="F162" s="1">
        <v>3</v>
      </c>
      <c r="G162" s="1" t="s">
        <v>6</v>
      </c>
      <c r="H162" s="1"/>
    </row>
    <row r="163" spans="1:8" x14ac:dyDescent="0.3">
      <c r="A163" s="1">
        <v>17</v>
      </c>
      <c r="B163" s="4">
        <f>Dados_fv[[#This Row],[Horas]]/24</f>
        <v>0.70833333333333337</v>
      </c>
      <c r="C163" s="1" t="s">
        <v>5</v>
      </c>
      <c r="D163" s="21">
        <f>Fv!H20</f>
        <v>0.98000001907348633</v>
      </c>
      <c r="E163" s="1" t="s">
        <v>49</v>
      </c>
      <c r="F163" s="1">
        <v>3</v>
      </c>
      <c r="G163" s="1" t="s">
        <v>6</v>
      </c>
      <c r="H163" s="1"/>
    </row>
    <row r="164" spans="1:8" x14ac:dyDescent="0.3">
      <c r="A164" s="1">
        <v>18</v>
      </c>
      <c r="B164" s="4">
        <f>Dados_fv[[#This Row],[Horas]]/24</f>
        <v>0.75</v>
      </c>
      <c r="C164" s="1" t="s">
        <v>5</v>
      </c>
      <c r="D164" s="21">
        <f>Fv!H21</f>
        <v>1</v>
      </c>
      <c r="E164" s="1" t="s">
        <v>49</v>
      </c>
      <c r="F164" s="1">
        <v>3</v>
      </c>
      <c r="G164" s="1" t="s">
        <v>6</v>
      </c>
      <c r="H164" s="1"/>
    </row>
    <row r="165" spans="1:8" x14ac:dyDescent="0.3">
      <c r="A165" s="1">
        <v>19</v>
      </c>
      <c r="B165" s="4">
        <f>Dados_fv[[#This Row],[Horas]]/24</f>
        <v>0.79166666666666663</v>
      </c>
      <c r="C165" s="1" t="s">
        <v>5</v>
      </c>
      <c r="D165" s="21">
        <f>Fv!H22</f>
        <v>1</v>
      </c>
      <c r="E165" s="1" t="s">
        <v>49</v>
      </c>
      <c r="F165" s="1">
        <v>3</v>
      </c>
      <c r="G165" s="1" t="s">
        <v>6</v>
      </c>
      <c r="H165" s="1"/>
    </row>
    <row r="166" spans="1:8" x14ac:dyDescent="0.3">
      <c r="A166" s="1">
        <v>20</v>
      </c>
      <c r="B166" s="4">
        <f>Dados_fv[[#This Row],[Horas]]/24</f>
        <v>0.83333333333333337</v>
      </c>
      <c r="C166" s="1" t="s">
        <v>5</v>
      </c>
      <c r="D166" s="21">
        <f>Fv!H23</f>
        <v>1</v>
      </c>
      <c r="E166" s="1" t="s">
        <v>49</v>
      </c>
      <c r="F166" s="1">
        <v>3</v>
      </c>
      <c r="G166" s="1" t="s">
        <v>6</v>
      </c>
      <c r="H166" s="1"/>
    </row>
    <row r="167" spans="1:8" x14ac:dyDescent="0.3">
      <c r="A167" s="1">
        <v>21</v>
      </c>
      <c r="B167" s="4">
        <f>Dados_fv[[#This Row],[Horas]]/24</f>
        <v>0.875</v>
      </c>
      <c r="C167" s="1" t="s">
        <v>5</v>
      </c>
      <c r="D167" s="21">
        <f>Fv!H24</f>
        <v>1</v>
      </c>
      <c r="E167" s="1" t="s">
        <v>49</v>
      </c>
      <c r="F167" s="1">
        <v>3</v>
      </c>
      <c r="G167" s="1" t="s">
        <v>6</v>
      </c>
      <c r="H167" s="1"/>
    </row>
    <row r="168" spans="1:8" x14ac:dyDescent="0.3">
      <c r="A168" s="1">
        <v>22</v>
      </c>
      <c r="B168" s="4">
        <f>Dados_fv[[#This Row],[Horas]]/24</f>
        <v>0.91666666666666663</v>
      </c>
      <c r="C168" s="1" t="s">
        <v>5</v>
      </c>
      <c r="D168" s="21">
        <f>Fv!H25</f>
        <v>1</v>
      </c>
      <c r="E168" s="1" t="s">
        <v>49</v>
      </c>
      <c r="F168" s="1">
        <v>3</v>
      </c>
      <c r="G168" s="1" t="s">
        <v>6</v>
      </c>
      <c r="H168" s="1"/>
    </row>
    <row r="169" spans="1:8" x14ac:dyDescent="0.3">
      <c r="A169" s="1">
        <v>23</v>
      </c>
      <c r="B169" s="4">
        <f>Dados_fv[[#This Row],[Horas]]/24</f>
        <v>0.95833333333333337</v>
      </c>
      <c r="C169" s="1" t="s">
        <v>5</v>
      </c>
      <c r="D169" s="21">
        <f>Fv!H26</f>
        <v>1</v>
      </c>
      <c r="E169" s="1" t="s">
        <v>49</v>
      </c>
      <c r="F169" s="1">
        <v>3</v>
      </c>
      <c r="G169" s="1" t="s">
        <v>6</v>
      </c>
      <c r="H169" s="1"/>
    </row>
    <row r="170" spans="1:8" x14ac:dyDescent="0.3">
      <c r="A170" s="1">
        <v>0</v>
      </c>
      <c r="B170" s="4">
        <f>Dados_fv[[#This Row],[Horas]]/24</f>
        <v>0</v>
      </c>
      <c r="C170" s="1" t="s">
        <v>5</v>
      </c>
      <c r="D170" s="21">
        <f>Fv!I3</f>
        <v>1</v>
      </c>
      <c r="E170" s="1" t="s">
        <v>50</v>
      </c>
      <c r="F170" s="1">
        <v>4</v>
      </c>
      <c r="G170" s="1" t="s">
        <v>6</v>
      </c>
      <c r="H170" s="1"/>
    </row>
    <row r="171" spans="1:8" x14ac:dyDescent="0.3">
      <c r="A171" s="1">
        <v>1</v>
      </c>
      <c r="B171" s="4">
        <f>Dados_fv[[#This Row],[Horas]]/24</f>
        <v>4.1666666666666664E-2</v>
      </c>
      <c r="C171" s="1" t="s">
        <v>5</v>
      </c>
      <c r="D171" s="21">
        <f>Fv!I4</f>
        <v>1</v>
      </c>
      <c r="E171" s="1" t="s">
        <v>50</v>
      </c>
      <c r="F171" s="1">
        <v>4</v>
      </c>
      <c r="G171" s="1" t="s">
        <v>6</v>
      </c>
      <c r="H171" s="1"/>
    </row>
    <row r="172" spans="1:8" x14ac:dyDescent="0.3">
      <c r="A172" s="1">
        <v>2</v>
      </c>
      <c r="B172" s="4">
        <f>Dados_fv[[#This Row],[Horas]]/24</f>
        <v>8.3333333333333329E-2</v>
      </c>
      <c r="C172" s="1" t="s">
        <v>5</v>
      </c>
      <c r="D172" s="21">
        <f>Fv!I5</f>
        <v>1</v>
      </c>
      <c r="E172" s="1" t="s">
        <v>50</v>
      </c>
      <c r="F172" s="1">
        <v>4</v>
      </c>
      <c r="G172" s="1" t="s">
        <v>6</v>
      </c>
      <c r="H172" s="1"/>
    </row>
    <row r="173" spans="1:8" x14ac:dyDescent="0.3">
      <c r="A173" s="1">
        <v>3</v>
      </c>
      <c r="B173" s="4">
        <f>Dados_fv[[#This Row],[Horas]]/24</f>
        <v>0.125</v>
      </c>
      <c r="C173" s="1" t="s">
        <v>5</v>
      </c>
      <c r="D173" s="21">
        <f>Fv!I6</f>
        <v>1</v>
      </c>
      <c r="E173" s="1" t="s">
        <v>50</v>
      </c>
      <c r="F173" s="1">
        <v>4</v>
      </c>
      <c r="G173" s="1" t="s">
        <v>6</v>
      </c>
      <c r="H173" s="1"/>
    </row>
    <row r="174" spans="1:8" x14ac:dyDescent="0.3">
      <c r="A174" s="1">
        <v>4</v>
      </c>
      <c r="B174" s="4">
        <f>Dados_fv[[#This Row],[Horas]]/24</f>
        <v>0.16666666666666666</v>
      </c>
      <c r="C174" s="1" t="s">
        <v>5</v>
      </c>
      <c r="D174" s="21">
        <f>Fv!I7</f>
        <v>1</v>
      </c>
      <c r="E174" s="1" t="s">
        <v>50</v>
      </c>
      <c r="F174" s="1">
        <v>4</v>
      </c>
      <c r="G174" s="1" t="s">
        <v>6</v>
      </c>
      <c r="H174" s="1"/>
    </row>
    <row r="175" spans="1:8" x14ac:dyDescent="0.3">
      <c r="A175" s="1">
        <v>5</v>
      </c>
      <c r="B175" s="4">
        <f>Dados_fv[[#This Row],[Horas]]/24</f>
        <v>0.20833333333333334</v>
      </c>
      <c r="C175" s="1" t="s">
        <v>5</v>
      </c>
      <c r="D175" s="21">
        <f>Fv!I8</f>
        <v>0.82065331935882568</v>
      </c>
      <c r="E175" s="1" t="s">
        <v>50</v>
      </c>
      <c r="F175" s="1">
        <v>4</v>
      </c>
      <c r="G175" s="1" t="s">
        <v>6</v>
      </c>
      <c r="H175" s="1"/>
    </row>
    <row r="176" spans="1:8" x14ac:dyDescent="0.3">
      <c r="A176" s="1">
        <v>6</v>
      </c>
      <c r="B176" s="4">
        <f>Dados_fv[[#This Row],[Horas]]/24</f>
        <v>0.25</v>
      </c>
      <c r="C176" s="1" t="s">
        <v>5</v>
      </c>
      <c r="D176" s="21">
        <f>Fv!I9</f>
        <v>0.82293999195098877</v>
      </c>
      <c r="E176" s="1" t="s">
        <v>50</v>
      </c>
      <c r="F176" s="1">
        <v>4</v>
      </c>
      <c r="G176" s="1" t="s">
        <v>6</v>
      </c>
      <c r="H176" s="1"/>
    </row>
    <row r="177" spans="1:8" x14ac:dyDescent="0.3">
      <c r="A177" s="1">
        <v>7</v>
      </c>
      <c r="B177" s="4">
        <f>Dados_fv[[#This Row],[Horas]]/24</f>
        <v>0.29166666666666669</v>
      </c>
      <c r="C177" s="1" t="s">
        <v>5</v>
      </c>
      <c r="D177" s="21">
        <f>Fv!I10</f>
        <v>0.82555335760116577</v>
      </c>
      <c r="E177" s="1" t="s">
        <v>50</v>
      </c>
      <c r="F177" s="1">
        <v>4</v>
      </c>
      <c r="G177" s="1" t="s">
        <v>6</v>
      </c>
      <c r="H177" s="1"/>
    </row>
    <row r="178" spans="1:8" x14ac:dyDescent="0.3">
      <c r="A178" s="1">
        <v>8</v>
      </c>
      <c r="B178" s="4">
        <f>Dados_fv[[#This Row],[Horas]]/24</f>
        <v>0.33333333333333331</v>
      </c>
      <c r="C178" s="1" t="s">
        <v>5</v>
      </c>
      <c r="D178" s="21">
        <f>Fv!I11</f>
        <v>0.82909440994262695</v>
      </c>
      <c r="E178" s="1" t="s">
        <v>50</v>
      </c>
      <c r="F178" s="1">
        <v>4</v>
      </c>
      <c r="G178" s="1" t="s">
        <v>6</v>
      </c>
      <c r="H178" s="1"/>
    </row>
    <row r="179" spans="1:8" x14ac:dyDescent="0.3">
      <c r="A179" s="1">
        <v>9</v>
      </c>
      <c r="B179" s="4">
        <f>Dados_fv[[#This Row],[Horas]]/24</f>
        <v>0.375</v>
      </c>
      <c r="C179" s="1" t="s">
        <v>5</v>
      </c>
      <c r="D179" s="21">
        <f>Fv!I12</f>
        <v>0.83596748113632202</v>
      </c>
      <c r="E179" s="1" t="s">
        <v>50</v>
      </c>
      <c r="F179" s="1">
        <v>4</v>
      </c>
      <c r="G179" s="1" t="s">
        <v>6</v>
      </c>
      <c r="H179" s="1"/>
    </row>
    <row r="180" spans="1:8" x14ac:dyDescent="0.3">
      <c r="A180" s="1">
        <v>10</v>
      </c>
      <c r="B180" s="4">
        <f>Dados_fv[[#This Row],[Horas]]/24</f>
        <v>0.41666666666666669</v>
      </c>
      <c r="C180" s="1" t="s">
        <v>5</v>
      </c>
      <c r="D180" s="21">
        <f>Fv!I13</f>
        <v>0.84254002571105957</v>
      </c>
      <c r="E180" s="1" t="s">
        <v>50</v>
      </c>
      <c r="F180" s="1">
        <v>4</v>
      </c>
      <c r="G180" s="1" t="s">
        <v>6</v>
      </c>
      <c r="H180" s="1"/>
    </row>
    <row r="181" spans="1:8" x14ac:dyDescent="0.3">
      <c r="A181" s="1">
        <v>11</v>
      </c>
      <c r="B181" s="4">
        <f>Dados_fv[[#This Row],[Horas]]/24</f>
        <v>0.45833333333333331</v>
      </c>
      <c r="C181" s="1" t="s">
        <v>5</v>
      </c>
      <c r="D181" s="21">
        <f>Fv!I14</f>
        <v>0.84704798460006714</v>
      </c>
      <c r="E181" s="1" t="s">
        <v>50</v>
      </c>
      <c r="F181" s="1">
        <v>4</v>
      </c>
      <c r="G181" s="1" t="s">
        <v>6</v>
      </c>
      <c r="H181" s="1"/>
    </row>
    <row r="182" spans="1:8" x14ac:dyDescent="0.3">
      <c r="A182" s="1">
        <v>12</v>
      </c>
      <c r="B182" s="4">
        <f>Dados_fv[[#This Row],[Horas]]/24</f>
        <v>0.5</v>
      </c>
      <c r="C182" s="1" t="s">
        <v>5</v>
      </c>
      <c r="D182" s="21">
        <f>Fv!I15</f>
        <v>0.84809333086013794</v>
      </c>
      <c r="E182" s="1" t="s">
        <v>50</v>
      </c>
      <c r="F182" s="1">
        <v>4</v>
      </c>
      <c r="G182" s="1" t="s">
        <v>6</v>
      </c>
      <c r="H182" s="1"/>
    </row>
    <row r="183" spans="1:8" x14ac:dyDescent="0.3">
      <c r="A183" s="1">
        <v>13</v>
      </c>
      <c r="B183" s="4">
        <f>Dados_fv[[#This Row],[Horas]]/24</f>
        <v>0.54166666666666663</v>
      </c>
      <c r="C183" s="1" t="s">
        <v>5</v>
      </c>
      <c r="D183" s="21">
        <f>Fv!I16</f>
        <v>0.84668868780136108</v>
      </c>
      <c r="E183" s="1" t="s">
        <v>50</v>
      </c>
      <c r="F183" s="1">
        <v>4</v>
      </c>
      <c r="G183" s="1" t="s">
        <v>6</v>
      </c>
      <c r="H183" s="1"/>
    </row>
    <row r="184" spans="1:8" x14ac:dyDescent="0.3">
      <c r="A184" s="1">
        <v>14</v>
      </c>
      <c r="B184" s="4">
        <f>Dados_fv[[#This Row],[Horas]]/24</f>
        <v>0.58333333333333337</v>
      </c>
      <c r="C184" s="1" t="s">
        <v>5</v>
      </c>
      <c r="D184" s="21">
        <f>Fv!I17</f>
        <v>0.84299731254577637</v>
      </c>
      <c r="E184" s="1" t="s">
        <v>50</v>
      </c>
      <c r="F184" s="1">
        <v>4</v>
      </c>
      <c r="G184" s="1" t="s">
        <v>6</v>
      </c>
      <c r="H184" s="1"/>
    </row>
    <row r="185" spans="1:8" x14ac:dyDescent="0.3">
      <c r="A185" s="1">
        <v>15</v>
      </c>
      <c r="B185" s="4">
        <f>Dados_fv[[#This Row],[Horas]]/24</f>
        <v>0.625</v>
      </c>
      <c r="C185" s="1" t="s">
        <v>5</v>
      </c>
      <c r="D185" s="21">
        <f>Fv!I18</f>
        <v>0.83750277757644653</v>
      </c>
      <c r="E185" s="1" t="s">
        <v>50</v>
      </c>
      <c r="F185" s="1">
        <v>4</v>
      </c>
      <c r="G185" s="1" t="s">
        <v>6</v>
      </c>
      <c r="H185" s="1"/>
    </row>
    <row r="186" spans="1:8" x14ac:dyDescent="0.3">
      <c r="A186" s="1">
        <v>16</v>
      </c>
      <c r="B186" s="4">
        <f>Dados_fv[[#This Row],[Horas]]/24</f>
        <v>0.66666666666666663</v>
      </c>
      <c r="C186" s="1" t="s">
        <v>5</v>
      </c>
      <c r="D186" s="21">
        <f>Fv!I19</f>
        <v>0.83442562818527222</v>
      </c>
      <c r="E186" s="1" t="s">
        <v>50</v>
      </c>
      <c r="F186" s="1">
        <v>4</v>
      </c>
      <c r="G186" s="1" t="s">
        <v>6</v>
      </c>
      <c r="H186" s="1"/>
    </row>
    <row r="187" spans="1:8" x14ac:dyDescent="0.3">
      <c r="A187" s="1">
        <v>17</v>
      </c>
      <c r="B187" s="4">
        <f>Dados_fv[[#This Row],[Horas]]/24</f>
        <v>0.70833333333333337</v>
      </c>
      <c r="C187" s="1" t="s">
        <v>5</v>
      </c>
      <c r="D187" s="21">
        <f>Fv!I20</f>
        <v>0.82736307382583618</v>
      </c>
      <c r="E187" s="1" t="s">
        <v>50</v>
      </c>
      <c r="F187" s="1">
        <v>4</v>
      </c>
      <c r="G187" s="1" t="s">
        <v>6</v>
      </c>
      <c r="H187" s="1"/>
    </row>
    <row r="188" spans="1:8" x14ac:dyDescent="0.3">
      <c r="A188" s="1">
        <v>18</v>
      </c>
      <c r="B188" s="4">
        <f>Dados_fv[[#This Row],[Horas]]/24</f>
        <v>0.75</v>
      </c>
      <c r="C188" s="1" t="s">
        <v>5</v>
      </c>
      <c r="D188" s="21">
        <f>Fv!I21</f>
        <v>0.8209800124168396</v>
      </c>
      <c r="E188" s="1" t="s">
        <v>50</v>
      </c>
      <c r="F188" s="1">
        <v>4</v>
      </c>
      <c r="G188" s="1" t="s">
        <v>6</v>
      </c>
      <c r="H188" s="1"/>
    </row>
    <row r="189" spans="1:8" x14ac:dyDescent="0.3">
      <c r="A189" s="1">
        <v>19</v>
      </c>
      <c r="B189" s="4">
        <f>Dados_fv[[#This Row],[Horas]]/24</f>
        <v>0.79166666666666663</v>
      </c>
      <c r="C189" s="1" t="s">
        <v>5</v>
      </c>
      <c r="D189" s="21">
        <f>Fv!I22</f>
        <v>1</v>
      </c>
      <c r="E189" s="1" t="s">
        <v>50</v>
      </c>
      <c r="F189" s="1">
        <v>4</v>
      </c>
      <c r="G189" s="1" t="s">
        <v>6</v>
      </c>
      <c r="H189" s="1"/>
    </row>
    <row r="190" spans="1:8" x14ac:dyDescent="0.3">
      <c r="A190" s="1">
        <v>20</v>
      </c>
      <c r="B190" s="4">
        <f>Dados_fv[[#This Row],[Horas]]/24</f>
        <v>0.83333333333333337</v>
      </c>
      <c r="C190" s="1" t="s">
        <v>5</v>
      </c>
      <c r="D190" s="21">
        <f>Fv!I23</f>
        <v>1</v>
      </c>
      <c r="E190" s="1" t="s">
        <v>50</v>
      </c>
      <c r="F190" s="1">
        <v>4</v>
      </c>
      <c r="G190" s="1" t="s">
        <v>6</v>
      </c>
      <c r="H190" s="1"/>
    </row>
    <row r="191" spans="1:8" x14ac:dyDescent="0.3">
      <c r="A191" s="1">
        <v>21</v>
      </c>
      <c r="B191" s="4">
        <f>Dados_fv[[#This Row],[Horas]]/24</f>
        <v>0.875</v>
      </c>
      <c r="C191" s="1" t="s">
        <v>5</v>
      </c>
      <c r="D191" s="21">
        <f>Fv!I24</f>
        <v>1</v>
      </c>
      <c r="E191" s="1" t="s">
        <v>50</v>
      </c>
      <c r="F191" s="1">
        <v>4</v>
      </c>
      <c r="G191" s="1" t="s">
        <v>6</v>
      </c>
      <c r="H191" s="1"/>
    </row>
    <row r="192" spans="1:8" x14ac:dyDescent="0.3">
      <c r="A192" s="1">
        <v>22</v>
      </c>
      <c r="B192" s="4">
        <f>Dados_fv[[#This Row],[Horas]]/24</f>
        <v>0.91666666666666663</v>
      </c>
      <c r="C192" s="1" t="s">
        <v>5</v>
      </c>
      <c r="D192" s="21">
        <f>Fv!I25</f>
        <v>1</v>
      </c>
      <c r="E192" s="1" t="s">
        <v>50</v>
      </c>
      <c r="F192" s="1">
        <v>4</v>
      </c>
      <c r="G192" s="1" t="s">
        <v>6</v>
      </c>
      <c r="H192" s="1"/>
    </row>
    <row r="193" spans="1:8" x14ac:dyDescent="0.3">
      <c r="A193" s="1">
        <v>23</v>
      </c>
      <c r="B193" s="4">
        <f>Dados_fv[[#This Row],[Horas]]/24</f>
        <v>0.95833333333333337</v>
      </c>
      <c r="C193" s="1" t="s">
        <v>5</v>
      </c>
      <c r="D193" s="21">
        <f>Fv!I26</f>
        <v>1</v>
      </c>
      <c r="E193" s="1" t="s">
        <v>50</v>
      </c>
      <c r="F193" s="1">
        <v>4</v>
      </c>
      <c r="G193" s="1" t="s">
        <v>6</v>
      </c>
      <c r="H193" s="1"/>
    </row>
    <row r="194" spans="1:8" x14ac:dyDescent="0.3">
      <c r="A194" s="1">
        <v>0</v>
      </c>
      <c r="B194" s="4">
        <f>Dados_fv[[#This Row],[Horas]]/24</f>
        <v>0</v>
      </c>
      <c r="C194" s="1" t="s">
        <v>43</v>
      </c>
      <c r="D194" s="1">
        <f>Fv!J3</f>
        <v>0</v>
      </c>
      <c r="E194" s="1" t="s">
        <v>48</v>
      </c>
      <c r="F194" s="1">
        <v>1</v>
      </c>
      <c r="G194" s="1" t="s">
        <v>6</v>
      </c>
      <c r="H194" s="1"/>
    </row>
    <row r="195" spans="1:8" x14ac:dyDescent="0.3">
      <c r="A195" s="1">
        <v>1</v>
      </c>
      <c r="B195" s="4">
        <f>Dados_fv[[#This Row],[Horas]]/24</f>
        <v>4.1666666666666664E-2</v>
      </c>
      <c r="C195" s="1" t="s">
        <v>43</v>
      </c>
      <c r="D195" s="1">
        <f>Fv!J4</f>
        <v>0</v>
      </c>
      <c r="E195" s="1" t="s">
        <v>48</v>
      </c>
      <c r="F195" s="1">
        <v>1</v>
      </c>
      <c r="G195" s="1" t="s">
        <v>6</v>
      </c>
      <c r="H195" s="1"/>
    </row>
    <row r="196" spans="1:8" x14ac:dyDescent="0.3">
      <c r="A196" s="1">
        <v>2</v>
      </c>
      <c r="B196" s="4">
        <f>Dados_fv[[#This Row],[Horas]]/24</f>
        <v>8.3333333333333329E-2</v>
      </c>
      <c r="C196" s="1" t="s">
        <v>43</v>
      </c>
      <c r="D196" s="1">
        <f>Fv!J5</f>
        <v>0</v>
      </c>
      <c r="E196" s="1" t="s">
        <v>48</v>
      </c>
      <c r="F196" s="1">
        <v>1</v>
      </c>
      <c r="G196" s="1" t="s">
        <v>6</v>
      </c>
      <c r="H196" s="1"/>
    </row>
    <row r="197" spans="1:8" x14ac:dyDescent="0.3">
      <c r="A197" s="1">
        <v>3</v>
      </c>
      <c r="B197" s="4">
        <f>Dados_fv[[#This Row],[Horas]]/24</f>
        <v>0.125</v>
      </c>
      <c r="C197" s="1" t="s">
        <v>43</v>
      </c>
      <c r="D197" s="1">
        <f>Fv!J6</f>
        <v>0</v>
      </c>
      <c r="E197" s="1" t="s">
        <v>48</v>
      </c>
      <c r="F197" s="1">
        <v>1</v>
      </c>
      <c r="G197" s="1" t="s">
        <v>6</v>
      </c>
      <c r="H197" s="1"/>
    </row>
    <row r="198" spans="1:8" x14ac:dyDescent="0.3">
      <c r="A198" s="1">
        <v>4</v>
      </c>
      <c r="B198" s="4">
        <f>Dados_fv[[#This Row],[Horas]]/24</f>
        <v>0.16666666666666666</v>
      </c>
      <c r="C198" s="1" t="s">
        <v>43</v>
      </c>
      <c r="D198" s="1">
        <f>Fv!J7</f>
        <v>0</v>
      </c>
      <c r="E198" s="1" t="s">
        <v>48</v>
      </c>
      <c r="F198" s="1">
        <v>1</v>
      </c>
      <c r="G198" s="1" t="s">
        <v>6</v>
      </c>
      <c r="H198" s="1"/>
    </row>
    <row r="199" spans="1:8" x14ac:dyDescent="0.3">
      <c r="A199" s="1">
        <v>5</v>
      </c>
      <c r="B199" s="4">
        <f>Dados_fv[[#This Row],[Horas]]/24</f>
        <v>0.20833333333333334</v>
      </c>
      <c r="C199" s="1" t="s">
        <v>43</v>
      </c>
      <c r="D199" s="1">
        <f>Fv!J8</f>
        <v>1.9600000232458111E-2</v>
      </c>
      <c r="E199" s="1" t="s">
        <v>48</v>
      </c>
      <c r="F199" s="1">
        <v>1</v>
      </c>
      <c r="G199" s="1" t="s">
        <v>6</v>
      </c>
      <c r="H199" s="1"/>
    </row>
    <row r="200" spans="1:8" x14ac:dyDescent="0.3">
      <c r="A200" s="1">
        <v>6</v>
      </c>
      <c r="B200" s="4">
        <f>Dados_fv[[#This Row],[Horas]]/24</f>
        <v>0.25</v>
      </c>
      <c r="C200" s="1" t="s">
        <v>43</v>
      </c>
      <c r="D200" s="1">
        <f>Fv!J9</f>
        <v>8.8200002908706665E-2</v>
      </c>
      <c r="E200" s="1" t="s">
        <v>48</v>
      </c>
      <c r="F200" s="1">
        <v>1</v>
      </c>
      <c r="G200" s="1" t="s">
        <v>6</v>
      </c>
      <c r="H200" s="1"/>
    </row>
    <row r="201" spans="1:8" x14ac:dyDescent="0.3">
      <c r="A201" s="1">
        <v>7</v>
      </c>
      <c r="B201" s="4">
        <f>Dados_fv[[#This Row],[Horas]]/24</f>
        <v>0.29166666666666669</v>
      </c>
      <c r="C201" s="1" t="s">
        <v>43</v>
      </c>
      <c r="D201" s="1">
        <f>Fv!J10</f>
        <v>0.1666000038385391</v>
      </c>
      <c r="E201" s="1" t="s">
        <v>48</v>
      </c>
      <c r="F201" s="1">
        <v>1</v>
      </c>
      <c r="G201" s="1" t="s">
        <v>6</v>
      </c>
      <c r="H201" s="1"/>
    </row>
    <row r="202" spans="1:8" x14ac:dyDescent="0.3">
      <c r="A202" s="1">
        <v>8</v>
      </c>
      <c r="B202" s="4">
        <f>Dados_fv[[#This Row],[Horas]]/24</f>
        <v>0.33333333333333331</v>
      </c>
      <c r="C202" s="1" t="s">
        <v>43</v>
      </c>
      <c r="D202" s="1">
        <f>Fv!J11</f>
        <v>0.28420001268386841</v>
      </c>
      <c r="E202" s="1" t="s">
        <v>48</v>
      </c>
      <c r="F202" s="1">
        <v>1</v>
      </c>
      <c r="G202" s="1" t="s">
        <v>6</v>
      </c>
      <c r="H202" s="1"/>
    </row>
    <row r="203" spans="1:8" x14ac:dyDescent="0.3">
      <c r="A203" s="1">
        <v>9</v>
      </c>
      <c r="B203" s="4">
        <f>Dados_fv[[#This Row],[Horas]]/24</f>
        <v>0.375</v>
      </c>
      <c r="C203" s="1" t="s">
        <v>43</v>
      </c>
      <c r="D203" s="1">
        <f>Fv!J12</f>
        <v>0.50959998369216919</v>
      </c>
      <c r="E203" s="1" t="s">
        <v>48</v>
      </c>
      <c r="F203" s="1">
        <v>1</v>
      </c>
      <c r="G203" s="1" t="s">
        <v>6</v>
      </c>
      <c r="H203" s="1"/>
    </row>
    <row r="204" spans="1:8" x14ac:dyDescent="0.3">
      <c r="A204" s="1">
        <v>10</v>
      </c>
      <c r="B204" s="4">
        <f>Dados_fv[[#This Row],[Horas]]/24</f>
        <v>0.41666666666666669</v>
      </c>
      <c r="C204" s="1" t="s">
        <v>43</v>
      </c>
      <c r="D204" s="1">
        <f>Fv!J13</f>
        <v>0.73500001430511475</v>
      </c>
      <c r="E204" s="1" t="s">
        <v>48</v>
      </c>
      <c r="F204" s="1">
        <v>1</v>
      </c>
      <c r="G204" s="1" t="s">
        <v>6</v>
      </c>
      <c r="H204" s="1"/>
    </row>
    <row r="205" spans="1:8" x14ac:dyDescent="0.3">
      <c r="A205" s="1">
        <v>11</v>
      </c>
      <c r="B205" s="4">
        <f>Dados_fv[[#This Row],[Horas]]/24</f>
        <v>0.45833333333333331</v>
      </c>
      <c r="C205" s="1" t="s">
        <v>43</v>
      </c>
      <c r="D205" s="1">
        <f>Fv!J14</f>
        <v>0.90160000324249268</v>
      </c>
      <c r="E205" s="1" t="s">
        <v>48</v>
      </c>
      <c r="F205" s="1">
        <v>1</v>
      </c>
      <c r="G205" s="1" t="s">
        <v>6</v>
      </c>
      <c r="H205" s="1"/>
    </row>
    <row r="206" spans="1:8" x14ac:dyDescent="0.3">
      <c r="A206" s="1">
        <v>12</v>
      </c>
      <c r="B206" s="4">
        <f>Dados_fv[[#This Row],[Horas]]/24</f>
        <v>0.5</v>
      </c>
      <c r="C206" s="1" t="s">
        <v>43</v>
      </c>
      <c r="D206" s="1">
        <f>Fv!J15</f>
        <v>0.98000001907348633</v>
      </c>
      <c r="E206" s="1" t="s">
        <v>48</v>
      </c>
      <c r="F206" s="1">
        <v>1</v>
      </c>
      <c r="G206" s="1" t="s">
        <v>6</v>
      </c>
      <c r="H206" s="1"/>
    </row>
    <row r="207" spans="1:8" x14ac:dyDescent="0.3">
      <c r="A207" s="1">
        <v>13</v>
      </c>
      <c r="B207" s="4">
        <f>Dados_fv[[#This Row],[Horas]]/24</f>
        <v>0.54166666666666663</v>
      </c>
      <c r="C207" s="1" t="s">
        <v>43</v>
      </c>
      <c r="D207" s="1">
        <f>Fv!J16</f>
        <v>0.9309999942779541</v>
      </c>
      <c r="E207" s="1" t="s">
        <v>48</v>
      </c>
      <c r="F207" s="1">
        <v>1</v>
      </c>
      <c r="G207" s="1" t="s">
        <v>6</v>
      </c>
      <c r="H207" s="1"/>
    </row>
    <row r="208" spans="1:8" x14ac:dyDescent="0.3">
      <c r="A208" s="1">
        <v>14</v>
      </c>
      <c r="B208" s="4">
        <f>Dados_fv[[#This Row],[Horas]]/24</f>
        <v>0.58333333333333337</v>
      </c>
      <c r="C208" s="1" t="s">
        <v>43</v>
      </c>
      <c r="D208" s="1">
        <f>Fv!J17</f>
        <v>0.7839999794960022</v>
      </c>
      <c r="E208" s="1" t="s">
        <v>48</v>
      </c>
      <c r="F208" s="1">
        <v>1</v>
      </c>
      <c r="G208" s="1" t="s">
        <v>6</v>
      </c>
      <c r="H208" s="1"/>
    </row>
    <row r="209" spans="1:8" x14ac:dyDescent="0.3">
      <c r="A209" s="1">
        <v>15</v>
      </c>
      <c r="B209" s="4">
        <f>Dados_fv[[#This Row],[Horas]]/24</f>
        <v>0.625</v>
      </c>
      <c r="C209" s="1" t="s">
        <v>43</v>
      </c>
      <c r="D209" s="1">
        <f>Fv!J18</f>
        <v>0.55860000848770142</v>
      </c>
      <c r="E209" s="1" t="s">
        <v>48</v>
      </c>
      <c r="F209" s="1">
        <v>1</v>
      </c>
      <c r="G209" s="1" t="s">
        <v>6</v>
      </c>
      <c r="H209" s="1"/>
    </row>
    <row r="210" spans="1:8" x14ac:dyDescent="0.3">
      <c r="A210" s="1">
        <v>16</v>
      </c>
      <c r="B210" s="4">
        <f>Dados_fv[[#This Row],[Horas]]/24</f>
        <v>0.66666666666666663</v>
      </c>
      <c r="C210" s="1" t="s">
        <v>43</v>
      </c>
      <c r="D210" s="1">
        <f>Fv!J19</f>
        <v>0.45080000162124628</v>
      </c>
      <c r="E210" s="1" t="s">
        <v>48</v>
      </c>
      <c r="F210" s="1">
        <v>1</v>
      </c>
      <c r="G210" s="1" t="s">
        <v>6</v>
      </c>
      <c r="H210" s="1"/>
    </row>
    <row r="211" spans="1:8" x14ac:dyDescent="0.3">
      <c r="A211" s="1">
        <v>17</v>
      </c>
      <c r="B211" s="4">
        <f>Dados_fv[[#This Row],[Horas]]/24</f>
        <v>0.70833333333333337</v>
      </c>
      <c r="C211" s="1" t="s">
        <v>43</v>
      </c>
      <c r="D211" s="1">
        <f>Fv!J20</f>
        <v>0.2254000008106232</v>
      </c>
      <c r="E211" s="1" t="s">
        <v>48</v>
      </c>
      <c r="F211" s="1">
        <v>1</v>
      </c>
      <c r="G211" s="1" t="s">
        <v>6</v>
      </c>
      <c r="H211" s="1"/>
    </row>
    <row r="212" spans="1:8" x14ac:dyDescent="0.3">
      <c r="A212" s="1">
        <v>18</v>
      </c>
      <c r="B212" s="4">
        <f>Dados_fv[[#This Row],[Horas]]/24</f>
        <v>0.75</v>
      </c>
      <c r="C212" s="1" t="s">
        <v>43</v>
      </c>
      <c r="D212" s="1">
        <f>Fv!J21</f>
        <v>2.9400000348687168E-2</v>
      </c>
      <c r="E212" s="1" t="s">
        <v>48</v>
      </c>
      <c r="F212" s="1">
        <v>1</v>
      </c>
      <c r="G212" s="1" t="s">
        <v>6</v>
      </c>
      <c r="H212" s="1"/>
    </row>
    <row r="213" spans="1:8" x14ac:dyDescent="0.3">
      <c r="A213" s="1">
        <v>19</v>
      </c>
      <c r="B213" s="4">
        <f>Dados_fv[[#This Row],[Horas]]/24</f>
        <v>0.79166666666666663</v>
      </c>
      <c r="C213" s="1" t="s">
        <v>43</v>
      </c>
      <c r="D213" s="1">
        <f>Fv!J22</f>
        <v>0</v>
      </c>
      <c r="E213" s="1" t="s">
        <v>48</v>
      </c>
      <c r="F213" s="1">
        <v>1</v>
      </c>
      <c r="G213" s="1" t="s">
        <v>6</v>
      </c>
      <c r="H213" s="1"/>
    </row>
    <row r="214" spans="1:8" x14ac:dyDescent="0.3">
      <c r="A214" s="1">
        <v>20</v>
      </c>
      <c r="B214" s="4">
        <f>Dados_fv[[#This Row],[Horas]]/24</f>
        <v>0.83333333333333337</v>
      </c>
      <c r="C214" s="1" t="s">
        <v>43</v>
      </c>
      <c r="D214" s="1">
        <f>Fv!J23</f>
        <v>0</v>
      </c>
      <c r="E214" s="1" t="s">
        <v>48</v>
      </c>
      <c r="F214" s="1">
        <v>1</v>
      </c>
      <c r="G214" s="1" t="s">
        <v>6</v>
      </c>
      <c r="H214" s="1"/>
    </row>
    <row r="215" spans="1:8" x14ac:dyDescent="0.3">
      <c r="A215" s="1">
        <v>21</v>
      </c>
      <c r="B215" s="4">
        <f>Dados_fv[[#This Row],[Horas]]/24</f>
        <v>0.875</v>
      </c>
      <c r="C215" s="1" t="s">
        <v>43</v>
      </c>
      <c r="D215" s="1">
        <f>Fv!J24</f>
        <v>0</v>
      </c>
      <c r="E215" s="1" t="s">
        <v>48</v>
      </c>
      <c r="F215" s="1">
        <v>1</v>
      </c>
      <c r="G215" s="1" t="s">
        <v>6</v>
      </c>
      <c r="H215" s="1"/>
    </row>
    <row r="216" spans="1:8" x14ac:dyDescent="0.3">
      <c r="A216" s="1">
        <v>22</v>
      </c>
      <c r="B216" s="4">
        <f>Dados_fv[[#This Row],[Horas]]/24</f>
        <v>0.91666666666666663</v>
      </c>
      <c r="C216" s="1" t="s">
        <v>43</v>
      </c>
      <c r="D216" s="1">
        <f>Fv!J25</f>
        <v>0</v>
      </c>
      <c r="E216" s="1" t="s">
        <v>48</v>
      </c>
      <c r="F216" s="1">
        <v>1</v>
      </c>
      <c r="G216" s="1" t="s">
        <v>6</v>
      </c>
      <c r="H216" s="1"/>
    </row>
    <row r="217" spans="1:8" x14ac:dyDescent="0.3">
      <c r="A217" s="1">
        <v>23</v>
      </c>
      <c r="B217" s="4">
        <f>Dados_fv[[#This Row],[Horas]]/24</f>
        <v>0.95833333333333337</v>
      </c>
      <c r="C217" s="1" t="s">
        <v>43</v>
      </c>
      <c r="D217" s="1">
        <f>Fv!J26</f>
        <v>0</v>
      </c>
      <c r="E217" s="1" t="s">
        <v>48</v>
      </c>
      <c r="F217" s="1">
        <v>1</v>
      </c>
      <c r="G217" s="1" t="s">
        <v>6</v>
      </c>
      <c r="H217" s="1"/>
    </row>
    <row r="218" spans="1:8" x14ac:dyDescent="0.3">
      <c r="A218" s="1">
        <v>0</v>
      </c>
      <c r="B218" s="4">
        <f>Dados_fv[[#This Row],[Horas]]/24</f>
        <v>0</v>
      </c>
      <c r="C218" s="1" t="s">
        <v>43</v>
      </c>
      <c r="D218" s="1">
        <f>Fv!K3</f>
        <v>0</v>
      </c>
      <c r="E218" s="1" t="s">
        <v>30</v>
      </c>
      <c r="F218" s="1">
        <v>2</v>
      </c>
      <c r="G218" s="1" t="s">
        <v>6</v>
      </c>
      <c r="H218" s="1"/>
    </row>
    <row r="219" spans="1:8" x14ac:dyDescent="0.3">
      <c r="A219" s="1">
        <v>1</v>
      </c>
      <c r="B219" s="4">
        <f>Dados_fv[[#This Row],[Horas]]/24</f>
        <v>4.1666666666666664E-2</v>
      </c>
      <c r="C219" s="1" t="s">
        <v>43</v>
      </c>
      <c r="D219" s="1">
        <f>Fv!K4</f>
        <v>0</v>
      </c>
      <c r="E219" s="1" t="s">
        <v>30</v>
      </c>
      <c r="F219" s="1">
        <v>2</v>
      </c>
      <c r="G219" s="1" t="s">
        <v>6</v>
      </c>
      <c r="H219" s="1"/>
    </row>
    <row r="220" spans="1:8" x14ac:dyDescent="0.3">
      <c r="A220" s="1">
        <v>2</v>
      </c>
      <c r="B220" s="4">
        <f>Dados_fv[[#This Row],[Horas]]/24</f>
        <v>8.3333333333333329E-2</v>
      </c>
      <c r="C220" s="1" t="s">
        <v>43</v>
      </c>
      <c r="D220" s="1">
        <f>Fv!K5</f>
        <v>0</v>
      </c>
      <c r="E220" s="1" t="s">
        <v>30</v>
      </c>
      <c r="F220" s="1">
        <v>2</v>
      </c>
      <c r="G220" s="1" t="s">
        <v>6</v>
      </c>
      <c r="H220" s="1"/>
    </row>
    <row r="221" spans="1:8" x14ac:dyDescent="0.3">
      <c r="A221" s="1">
        <v>3</v>
      </c>
      <c r="B221" s="4">
        <f>Dados_fv[[#This Row],[Horas]]/24</f>
        <v>0.125</v>
      </c>
      <c r="C221" s="1" t="s">
        <v>43</v>
      </c>
      <c r="D221" s="1">
        <f>Fv!K6</f>
        <v>0</v>
      </c>
      <c r="E221" s="1" t="s">
        <v>30</v>
      </c>
      <c r="F221" s="1">
        <v>2</v>
      </c>
      <c r="G221" s="1" t="s">
        <v>6</v>
      </c>
      <c r="H221" s="1"/>
    </row>
    <row r="222" spans="1:8" x14ac:dyDescent="0.3">
      <c r="A222" s="1">
        <v>4</v>
      </c>
      <c r="B222" s="4">
        <f>Dados_fv[[#This Row],[Horas]]/24</f>
        <v>0.16666666666666666</v>
      </c>
      <c r="C222" s="1" t="s">
        <v>43</v>
      </c>
      <c r="D222" s="1">
        <f>Fv!K7</f>
        <v>0</v>
      </c>
      <c r="E222" s="1" t="s">
        <v>30</v>
      </c>
      <c r="F222" s="1">
        <v>2</v>
      </c>
      <c r="G222" s="1" t="s">
        <v>6</v>
      </c>
      <c r="H222" s="1"/>
    </row>
    <row r="223" spans="1:8" x14ac:dyDescent="0.3">
      <c r="A223" s="1">
        <v>5</v>
      </c>
      <c r="B223" s="4">
        <f>Dados_fv[[#This Row],[Horas]]/24</f>
        <v>0.20833333333333334</v>
      </c>
      <c r="C223" s="1" t="s">
        <v>43</v>
      </c>
      <c r="D223" s="1">
        <f>Fv!K8</f>
        <v>39.200000762939453</v>
      </c>
      <c r="E223" s="1" t="s">
        <v>30</v>
      </c>
      <c r="F223" s="1">
        <v>2</v>
      </c>
      <c r="G223" s="1" t="s">
        <v>6</v>
      </c>
      <c r="H223" s="1"/>
    </row>
    <row r="224" spans="1:8" x14ac:dyDescent="0.3">
      <c r="A224" s="1">
        <v>6</v>
      </c>
      <c r="B224" s="4">
        <f>Dados_fv[[#This Row],[Horas]]/24</f>
        <v>0.25</v>
      </c>
      <c r="C224" s="1" t="s">
        <v>43</v>
      </c>
      <c r="D224" s="1">
        <f>Fv!K9</f>
        <v>176.3999938964844</v>
      </c>
      <c r="E224" s="1" t="s">
        <v>30</v>
      </c>
      <c r="F224" s="1">
        <v>2</v>
      </c>
      <c r="G224" s="1" t="s">
        <v>6</v>
      </c>
      <c r="H224" s="1"/>
    </row>
    <row r="225" spans="1:8" x14ac:dyDescent="0.3">
      <c r="A225" s="1">
        <v>7</v>
      </c>
      <c r="B225" s="4">
        <f>Dados_fv[[#This Row],[Horas]]/24</f>
        <v>0.29166666666666669</v>
      </c>
      <c r="C225" s="1" t="s">
        <v>43</v>
      </c>
      <c r="D225" s="1">
        <f>Fv!K10</f>
        <v>333.20001220703119</v>
      </c>
      <c r="E225" s="1" t="s">
        <v>30</v>
      </c>
      <c r="F225" s="1">
        <v>2</v>
      </c>
      <c r="G225" s="1" t="s">
        <v>6</v>
      </c>
      <c r="H225" s="1"/>
    </row>
    <row r="226" spans="1:8" x14ac:dyDescent="0.3">
      <c r="A226" s="1">
        <v>8</v>
      </c>
      <c r="B226" s="4">
        <f>Dados_fv[[#This Row],[Horas]]/24</f>
        <v>0.33333333333333331</v>
      </c>
      <c r="C226" s="1" t="s">
        <v>43</v>
      </c>
      <c r="D226" s="1">
        <f>Fv!K11</f>
        <v>545.66400146484375</v>
      </c>
      <c r="E226" s="1" t="s">
        <v>30</v>
      </c>
      <c r="F226" s="1">
        <v>2</v>
      </c>
      <c r="G226" s="1" t="s">
        <v>6</v>
      </c>
      <c r="H226" s="1"/>
    </row>
    <row r="227" spans="1:8" x14ac:dyDescent="0.3">
      <c r="A227" s="1">
        <v>9</v>
      </c>
      <c r="B227" s="4">
        <f>Dados_fv[[#This Row],[Horas]]/24</f>
        <v>0.375</v>
      </c>
      <c r="C227" s="1" t="s">
        <v>43</v>
      </c>
      <c r="D227" s="1">
        <f>Fv!K12</f>
        <v>958.0479736328125</v>
      </c>
      <c r="E227" s="1" t="s">
        <v>30</v>
      </c>
      <c r="F227" s="1">
        <v>2</v>
      </c>
      <c r="G227" s="1" t="s">
        <v>6</v>
      </c>
      <c r="H227" s="1"/>
    </row>
    <row r="228" spans="1:8" x14ac:dyDescent="0.3">
      <c r="A228" s="1">
        <v>10</v>
      </c>
      <c r="B228" s="4">
        <f>Dados_fv[[#This Row],[Horas]]/24</f>
        <v>0.41666666666666669</v>
      </c>
      <c r="C228" s="1" t="s">
        <v>43</v>
      </c>
      <c r="D228" s="1">
        <f>Fv!K13</f>
        <v>1352.400024414062</v>
      </c>
      <c r="E228" s="1" t="s">
        <v>30</v>
      </c>
      <c r="F228" s="1">
        <v>2</v>
      </c>
      <c r="G228" s="1" t="s">
        <v>6</v>
      </c>
      <c r="H228" s="1"/>
    </row>
    <row r="229" spans="1:8" x14ac:dyDescent="0.3">
      <c r="A229" s="1">
        <v>11</v>
      </c>
      <c r="B229" s="4">
        <f>Dados_fv[[#This Row],[Horas]]/24</f>
        <v>0.45833333333333331</v>
      </c>
      <c r="C229" s="1" t="s">
        <v>43</v>
      </c>
      <c r="D229" s="1">
        <f>Fv!K14</f>
        <v>1622.880004882812</v>
      </c>
      <c r="E229" s="1" t="s">
        <v>30</v>
      </c>
      <c r="F229" s="1">
        <v>2</v>
      </c>
      <c r="G229" s="1" t="s">
        <v>6</v>
      </c>
      <c r="H229" s="1"/>
    </row>
    <row r="230" spans="1:8" x14ac:dyDescent="0.3">
      <c r="A230" s="1">
        <v>12</v>
      </c>
      <c r="B230" s="4">
        <f>Dados_fv[[#This Row],[Horas]]/24</f>
        <v>0.5</v>
      </c>
      <c r="C230" s="1" t="s">
        <v>43</v>
      </c>
      <c r="D230" s="1">
        <f>Fv!K15</f>
        <v>1685.599975585938</v>
      </c>
      <c r="E230" s="1" t="s">
        <v>30</v>
      </c>
      <c r="F230" s="1">
        <v>2</v>
      </c>
      <c r="G230" s="1" t="s">
        <v>6</v>
      </c>
      <c r="H230" s="1"/>
    </row>
    <row r="231" spans="1:8" x14ac:dyDescent="0.3">
      <c r="A231" s="1">
        <v>13</v>
      </c>
      <c r="B231" s="4">
        <f>Dados_fv[[#This Row],[Horas]]/24</f>
        <v>0.54166666666666663</v>
      </c>
      <c r="C231" s="1" t="s">
        <v>43</v>
      </c>
      <c r="D231" s="1">
        <f>Fv!K16</f>
        <v>1601.319946289062</v>
      </c>
      <c r="E231" s="1" t="s">
        <v>30</v>
      </c>
      <c r="F231" s="1">
        <v>2</v>
      </c>
      <c r="G231" s="1" t="s">
        <v>6</v>
      </c>
      <c r="H231" s="1"/>
    </row>
    <row r="232" spans="1:8" x14ac:dyDescent="0.3">
      <c r="A232" s="1">
        <v>14</v>
      </c>
      <c r="B232" s="4">
        <f>Dados_fv[[#This Row],[Horas]]/24</f>
        <v>0.58333333333333337</v>
      </c>
      <c r="C232" s="1" t="s">
        <v>43</v>
      </c>
      <c r="D232" s="1">
        <f>Fv!K17</f>
        <v>1379.839965820312</v>
      </c>
      <c r="E232" s="1" t="s">
        <v>30</v>
      </c>
      <c r="F232" s="1">
        <v>2</v>
      </c>
      <c r="G232" s="1" t="s">
        <v>6</v>
      </c>
      <c r="H232" s="1"/>
    </row>
    <row r="233" spans="1:8" x14ac:dyDescent="0.3">
      <c r="A233" s="1">
        <v>15</v>
      </c>
      <c r="B233" s="4">
        <f>Dados_fv[[#This Row],[Horas]]/24</f>
        <v>0.625</v>
      </c>
      <c r="C233" s="1" t="s">
        <v>43</v>
      </c>
      <c r="D233" s="1">
        <f>Fv!K18</f>
        <v>1050.16796875</v>
      </c>
      <c r="E233" s="1" t="s">
        <v>30</v>
      </c>
      <c r="F233" s="1">
        <v>2</v>
      </c>
      <c r="G233" s="1" t="s">
        <v>6</v>
      </c>
      <c r="H233" s="1"/>
    </row>
    <row r="234" spans="1:8" x14ac:dyDescent="0.3">
      <c r="A234" s="1">
        <v>16</v>
      </c>
      <c r="B234" s="4">
        <f>Dados_fv[[#This Row],[Horas]]/24</f>
        <v>0.66666666666666663</v>
      </c>
      <c r="C234" s="1" t="s">
        <v>43</v>
      </c>
      <c r="D234" s="1">
        <f>Fv!K19</f>
        <v>865.5360107421875</v>
      </c>
      <c r="E234" s="1" t="s">
        <v>30</v>
      </c>
      <c r="F234" s="1">
        <v>2</v>
      </c>
      <c r="G234" s="1" t="s">
        <v>6</v>
      </c>
      <c r="H234" s="1"/>
    </row>
    <row r="235" spans="1:8" x14ac:dyDescent="0.3">
      <c r="A235" s="1">
        <v>17</v>
      </c>
      <c r="B235" s="4">
        <f>Dados_fv[[#This Row],[Horas]]/24</f>
        <v>0.70833333333333337</v>
      </c>
      <c r="C235" s="1" t="s">
        <v>43</v>
      </c>
      <c r="D235" s="1">
        <f>Fv!K20</f>
        <v>441.78399658203119</v>
      </c>
      <c r="E235" s="1" t="s">
        <v>30</v>
      </c>
      <c r="F235" s="1">
        <v>2</v>
      </c>
      <c r="G235" s="1" t="s">
        <v>6</v>
      </c>
      <c r="H235" s="1"/>
    </row>
    <row r="236" spans="1:8" x14ac:dyDescent="0.3">
      <c r="A236" s="1">
        <v>18</v>
      </c>
      <c r="B236" s="4">
        <f>Dados_fv[[#This Row],[Horas]]/24</f>
        <v>0.75</v>
      </c>
      <c r="C236" s="1" t="s">
        <v>43</v>
      </c>
      <c r="D236" s="1">
        <f>Fv!K21</f>
        <v>58.799999237060547</v>
      </c>
      <c r="E236" s="1" t="s">
        <v>30</v>
      </c>
      <c r="F236" s="1">
        <v>2</v>
      </c>
      <c r="G236" s="1" t="s">
        <v>6</v>
      </c>
      <c r="H236" s="1"/>
    </row>
    <row r="237" spans="1:8" x14ac:dyDescent="0.3">
      <c r="A237" s="1">
        <v>19</v>
      </c>
      <c r="B237" s="4">
        <f>Dados_fv[[#This Row],[Horas]]/24</f>
        <v>0.79166666666666663</v>
      </c>
      <c r="C237" s="1" t="s">
        <v>43</v>
      </c>
      <c r="D237" s="1">
        <f>Fv!K22</f>
        <v>0</v>
      </c>
      <c r="E237" s="1" t="s">
        <v>30</v>
      </c>
      <c r="F237" s="1">
        <v>2</v>
      </c>
      <c r="G237" s="1" t="s">
        <v>6</v>
      </c>
      <c r="H237" s="1"/>
    </row>
    <row r="238" spans="1:8" x14ac:dyDescent="0.3">
      <c r="A238" s="1">
        <v>20</v>
      </c>
      <c r="B238" s="4">
        <f>Dados_fv[[#This Row],[Horas]]/24</f>
        <v>0.83333333333333337</v>
      </c>
      <c r="C238" s="1" t="s">
        <v>43</v>
      </c>
      <c r="D238" s="1">
        <f>Fv!K23</f>
        <v>0</v>
      </c>
      <c r="E238" s="1" t="s">
        <v>30</v>
      </c>
      <c r="F238" s="1">
        <v>2</v>
      </c>
      <c r="G238" s="1" t="s">
        <v>6</v>
      </c>
      <c r="H238" s="1"/>
    </row>
    <row r="239" spans="1:8" x14ac:dyDescent="0.3">
      <c r="A239" s="1">
        <v>21</v>
      </c>
      <c r="B239" s="4">
        <f>Dados_fv[[#This Row],[Horas]]/24</f>
        <v>0.875</v>
      </c>
      <c r="C239" s="1" t="s">
        <v>43</v>
      </c>
      <c r="D239" s="1">
        <f>Fv!K24</f>
        <v>0</v>
      </c>
      <c r="E239" s="1" t="s">
        <v>30</v>
      </c>
      <c r="F239" s="1">
        <v>2</v>
      </c>
      <c r="G239" s="1" t="s">
        <v>6</v>
      </c>
      <c r="H239" s="1"/>
    </row>
    <row r="240" spans="1:8" x14ac:dyDescent="0.3">
      <c r="A240" s="1">
        <v>22</v>
      </c>
      <c r="B240" s="4">
        <f>Dados_fv[[#This Row],[Horas]]/24</f>
        <v>0.91666666666666663</v>
      </c>
      <c r="C240" s="1" t="s">
        <v>43</v>
      </c>
      <c r="D240" s="1">
        <f>Fv!K25</f>
        <v>0</v>
      </c>
      <c r="E240" s="1" t="s">
        <v>30</v>
      </c>
      <c r="F240" s="1">
        <v>2</v>
      </c>
      <c r="G240" s="1" t="s">
        <v>6</v>
      </c>
      <c r="H240" s="1"/>
    </row>
    <row r="241" spans="1:8" x14ac:dyDescent="0.3">
      <c r="A241" s="1">
        <v>23</v>
      </c>
      <c r="B241" s="4">
        <f>Dados_fv[[#This Row],[Horas]]/24</f>
        <v>0.95833333333333337</v>
      </c>
      <c r="C241" s="1" t="s">
        <v>43</v>
      </c>
      <c r="D241" s="1">
        <f>Fv!K26</f>
        <v>0</v>
      </c>
      <c r="E241" s="1" t="s">
        <v>30</v>
      </c>
      <c r="F241" s="1">
        <v>2</v>
      </c>
      <c r="G241" s="1" t="s">
        <v>6</v>
      </c>
      <c r="H241" s="1"/>
    </row>
    <row r="242" spans="1:8" x14ac:dyDescent="0.3">
      <c r="A242" s="1">
        <v>0</v>
      </c>
      <c r="B242" s="4">
        <f>Dados_fv[[#This Row],[Horas]]/24</f>
        <v>0</v>
      </c>
      <c r="C242" s="1" t="s">
        <v>43</v>
      </c>
      <c r="D242" s="21">
        <f>Fv!L3</f>
        <v>1</v>
      </c>
      <c r="E242" s="1" t="s">
        <v>49</v>
      </c>
      <c r="F242" s="1">
        <v>3</v>
      </c>
      <c r="G242" s="1" t="s">
        <v>6</v>
      </c>
      <c r="H242" s="1"/>
    </row>
    <row r="243" spans="1:8" x14ac:dyDescent="0.3">
      <c r="A243" s="1">
        <v>1</v>
      </c>
      <c r="B243" s="4">
        <f>Dados_fv[[#This Row],[Horas]]/24</f>
        <v>4.1666666666666664E-2</v>
      </c>
      <c r="C243" s="1" t="s">
        <v>43</v>
      </c>
      <c r="D243" s="21">
        <f>Fv!L4</f>
        <v>1</v>
      </c>
      <c r="E243" s="1" t="s">
        <v>49</v>
      </c>
      <c r="F243" s="1">
        <v>3</v>
      </c>
      <c r="G243" s="1" t="s">
        <v>6</v>
      </c>
      <c r="H243" s="1"/>
    </row>
    <row r="244" spans="1:8" x14ac:dyDescent="0.3">
      <c r="A244" s="1">
        <v>2</v>
      </c>
      <c r="B244" s="4">
        <f>Dados_fv[[#This Row],[Horas]]/24</f>
        <v>8.3333333333333329E-2</v>
      </c>
      <c r="C244" s="1" t="s">
        <v>43</v>
      </c>
      <c r="D244" s="21">
        <f>Fv!L5</f>
        <v>1</v>
      </c>
      <c r="E244" s="1" t="s">
        <v>49</v>
      </c>
      <c r="F244" s="1">
        <v>3</v>
      </c>
      <c r="G244" s="1" t="s">
        <v>6</v>
      </c>
      <c r="H244" s="1"/>
    </row>
    <row r="245" spans="1:8" x14ac:dyDescent="0.3">
      <c r="A245" s="1">
        <v>3</v>
      </c>
      <c r="B245" s="4">
        <f>Dados_fv[[#This Row],[Horas]]/24</f>
        <v>0.125</v>
      </c>
      <c r="C245" s="1" t="s">
        <v>43</v>
      </c>
      <c r="D245" s="21">
        <f>Fv!L6</f>
        <v>1</v>
      </c>
      <c r="E245" s="1" t="s">
        <v>49</v>
      </c>
      <c r="F245" s="1">
        <v>3</v>
      </c>
      <c r="G245" s="1" t="s">
        <v>6</v>
      </c>
      <c r="H245" s="1"/>
    </row>
    <row r="246" spans="1:8" x14ac:dyDescent="0.3">
      <c r="A246" s="1">
        <v>4</v>
      </c>
      <c r="B246" s="4">
        <f>Dados_fv[[#This Row],[Horas]]/24</f>
        <v>0.16666666666666666</v>
      </c>
      <c r="C246" s="1" t="s">
        <v>43</v>
      </c>
      <c r="D246" s="21">
        <f>Fv!L7</f>
        <v>1</v>
      </c>
      <c r="E246" s="1" t="s">
        <v>49</v>
      </c>
      <c r="F246" s="1">
        <v>3</v>
      </c>
      <c r="G246" s="1" t="s">
        <v>6</v>
      </c>
      <c r="H246" s="1"/>
    </row>
    <row r="247" spans="1:8" x14ac:dyDescent="0.3">
      <c r="A247" s="1">
        <v>5</v>
      </c>
      <c r="B247" s="4">
        <f>Dados_fv[[#This Row],[Horas]]/24</f>
        <v>0.20833333333333334</v>
      </c>
      <c r="C247" s="1" t="s">
        <v>43</v>
      </c>
      <c r="D247" s="21">
        <f>Fv!L8</f>
        <v>1</v>
      </c>
      <c r="E247" s="1" t="s">
        <v>49</v>
      </c>
      <c r="F247" s="1">
        <v>3</v>
      </c>
      <c r="G247" s="1" t="s">
        <v>6</v>
      </c>
      <c r="H247" s="1"/>
    </row>
    <row r="248" spans="1:8" x14ac:dyDescent="0.3">
      <c r="A248" s="1">
        <v>6</v>
      </c>
      <c r="B248" s="4">
        <f>Dados_fv[[#This Row],[Horas]]/24</f>
        <v>0.25</v>
      </c>
      <c r="C248" s="1" t="s">
        <v>43</v>
      </c>
      <c r="D248" s="21">
        <f>Fv!L9</f>
        <v>1</v>
      </c>
      <c r="E248" s="1" t="s">
        <v>49</v>
      </c>
      <c r="F248" s="1">
        <v>3</v>
      </c>
      <c r="G248" s="1" t="s">
        <v>6</v>
      </c>
      <c r="H248" s="1"/>
    </row>
    <row r="249" spans="1:8" x14ac:dyDescent="0.3">
      <c r="A249" s="1">
        <v>7</v>
      </c>
      <c r="B249" s="4">
        <f>Dados_fv[[#This Row],[Horas]]/24</f>
        <v>0.29166666666666669</v>
      </c>
      <c r="C249" s="1" t="s">
        <v>43</v>
      </c>
      <c r="D249" s="21">
        <f>Fv!L10</f>
        <v>1</v>
      </c>
      <c r="E249" s="1" t="s">
        <v>49</v>
      </c>
      <c r="F249" s="1">
        <v>3</v>
      </c>
      <c r="G249" s="1" t="s">
        <v>6</v>
      </c>
      <c r="H249" s="1"/>
    </row>
    <row r="250" spans="1:8" x14ac:dyDescent="0.3">
      <c r="A250" s="1">
        <v>8</v>
      </c>
      <c r="B250" s="4">
        <f>Dados_fv[[#This Row],[Horas]]/24</f>
        <v>0.33333333333333331</v>
      </c>
      <c r="C250" s="1" t="s">
        <v>43</v>
      </c>
      <c r="D250" s="21">
        <f>Fv!L11</f>
        <v>0.95999997854232788</v>
      </c>
      <c r="E250" s="1" t="s">
        <v>49</v>
      </c>
      <c r="F250" s="1">
        <v>3</v>
      </c>
      <c r="G250" s="1" t="s">
        <v>6</v>
      </c>
      <c r="H250" s="1"/>
    </row>
    <row r="251" spans="1:8" x14ac:dyDescent="0.3">
      <c r="A251" s="1">
        <v>9</v>
      </c>
      <c r="B251" s="4">
        <f>Dados_fv[[#This Row],[Horas]]/24</f>
        <v>0.375</v>
      </c>
      <c r="C251" s="1" t="s">
        <v>43</v>
      </c>
      <c r="D251" s="21">
        <f>Fv!L12</f>
        <v>0.93999999761581421</v>
      </c>
      <c r="E251" s="1" t="s">
        <v>49</v>
      </c>
      <c r="F251" s="1">
        <v>3</v>
      </c>
      <c r="G251" s="1" t="s">
        <v>6</v>
      </c>
      <c r="H251" s="1"/>
    </row>
    <row r="252" spans="1:8" x14ac:dyDescent="0.3">
      <c r="A252" s="1">
        <v>10</v>
      </c>
      <c r="B252" s="4">
        <f>Dados_fv[[#This Row],[Horas]]/24</f>
        <v>0.41666666666666669</v>
      </c>
      <c r="C252" s="1" t="s">
        <v>43</v>
      </c>
      <c r="D252" s="21">
        <f>Fv!L13</f>
        <v>0.92000001668930054</v>
      </c>
      <c r="E252" s="1" t="s">
        <v>49</v>
      </c>
      <c r="F252" s="1">
        <v>3</v>
      </c>
      <c r="G252" s="1" t="s">
        <v>6</v>
      </c>
      <c r="H252" s="1"/>
    </row>
    <row r="253" spans="1:8" x14ac:dyDescent="0.3">
      <c r="A253" s="1">
        <v>11</v>
      </c>
      <c r="B253" s="4">
        <f>Dados_fv[[#This Row],[Horas]]/24</f>
        <v>0.45833333333333331</v>
      </c>
      <c r="C253" s="1" t="s">
        <v>43</v>
      </c>
      <c r="D253" s="21">
        <f>Fv!L14</f>
        <v>0.89999997615814209</v>
      </c>
      <c r="E253" s="1" t="s">
        <v>49</v>
      </c>
      <c r="F253" s="1">
        <v>3</v>
      </c>
      <c r="G253" s="1" t="s">
        <v>6</v>
      </c>
      <c r="H253" s="1"/>
    </row>
    <row r="254" spans="1:8" x14ac:dyDescent="0.3">
      <c r="A254" s="1">
        <v>12</v>
      </c>
      <c r="B254" s="4">
        <f>Dados_fv[[#This Row],[Horas]]/24</f>
        <v>0.5</v>
      </c>
      <c r="C254" s="1" t="s">
        <v>43</v>
      </c>
      <c r="D254" s="21">
        <f>Fv!L15</f>
        <v>0.86000001430511475</v>
      </c>
      <c r="E254" s="1" t="s">
        <v>49</v>
      </c>
      <c r="F254" s="1">
        <v>3</v>
      </c>
      <c r="G254" s="1" t="s">
        <v>6</v>
      </c>
      <c r="H254" s="1"/>
    </row>
    <row r="255" spans="1:8" x14ac:dyDescent="0.3">
      <c r="A255" s="1">
        <v>13</v>
      </c>
      <c r="B255" s="4">
        <f>Dados_fv[[#This Row],[Horas]]/24</f>
        <v>0.54166666666666663</v>
      </c>
      <c r="C255" s="1" t="s">
        <v>43</v>
      </c>
      <c r="D255" s="21">
        <f>Fv!L16</f>
        <v>0.86000001430511475</v>
      </c>
      <c r="E255" s="1" t="s">
        <v>49</v>
      </c>
      <c r="F255" s="1">
        <v>3</v>
      </c>
      <c r="G255" s="1" t="s">
        <v>6</v>
      </c>
      <c r="H255" s="1"/>
    </row>
    <row r="256" spans="1:8" x14ac:dyDescent="0.3">
      <c r="A256" s="1">
        <v>14</v>
      </c>
      <c r="B256" s="4">
        <f>Dados_fv[[#This Row],[Horas]]/24</f>
        <v>0.58333333333333337</v>
      </c>
      <c r="C256" s="1" t="s">
        <v>43</v>
      </c>
      <c r="D256" s="21">
        <f>Fv!L17</f>
        <v>0.87999999523162842</v>
      </c>
      <c r="E256" s="1" t="s">
        <v>49</v>
      </c>
      <c r="F256" s="1">
        <v>3</v>
      </c>
      <c r="G256" s="1" t="s">
        <v>6</v>
      </c>
      <c r="H256" s="1"/>
    </row>
    <row r="257" spans="1:8" x14ac:dyDescent="0.3">
      <c r="A257" s="1">
        <v>15</v>
      </c>
      <c r="B257" s="4">
        <f>Dados_fv[[#This Row],[Horas]]/24</f>
        <v>0.625</v>
      </c>
      <c r="C257" s="1" t="s">
        <v>43</v>
      </c>
      <c r="D257" s="21">
        <f>Fv!L18</f>
        <v>0.93999999761581421</v>
      </c>
      <c r="E257" s="1" t="s">
        <v>49</v>
      </c>
      <c r="F257" s="1">
        <v>3</v>
      </c>
      <c r="G257" s="1" t="s">
        <v>6</v>
      </c>
      <c r="H257" s="1"/>
    </row>
    <row r="258" spans="1:8" x14ac:dyDescent="0.3">
      <c r="A258" s="1">
        <v>16</v>
      </c>
      <c r="B258" s="4">
        <f>Dados_fv[[#This Row],[Horas]]/24</f>
        <v>0.66666666666666663</v>
      </c>
      <c r="C258" s="1" t="s">
        <v>43</v>
      </c>
      <c r="D258" s="21">
        <f>Fv!L19</f>
        <v>0.95999997854232788</v>
      </c>
      <c r="E258" s="1" t="s">
        <v>49</v>
      </c>
      <c r="F258" s="1">
        <v>3</v>
      </c>
      <c r="G258" s="1" t="s">
        <v>6</v>
      </c>
      <c r="H258" s="1"/>
    </row>
    <row r="259" spans="1:8" x14ac:dyDescent="0.3">
      <c r="A259" s="1">
        <v>17</v>
      </c>
      <c r="B259" s="4">
        <f>Dados_fv[[#This Row],[Horas]]/24</f>
        <v>0.70833333333333337</v>
      </c>
      <c r="C259" s="1" t="s">
        <v>43</v>
      </c>
      <c r="D259" s="21">
        <f>Fv!L20</f>
        <v>0.98000001907348633</v>
      </c>
      <c r="E259" s="1" t="s">
        <v>49</v>
      </c>
      <c r="F259" s="1">
        <v>3</v>
      </c>
      <c r="G259" s="1" t="s">
        <v>6</v>
      </c>
      <c r="H259" s="1"/>
    </row>
    <row r="260" spans="1:8" x14ac:dyDescent="0.3">
      <c r="A260" s="1">
        <v>18</v>
      </c>
      <c r="B260" s="4">
        <f>Dados_fv[[#This Row],[Horas]]/24</f>
        <v>0.75</v>
      </c>
      <c r="C260" s="1" t="s">
        <v>43</v>
      </c>
      <c r="D260" s="21">
        <f>Fv!L21</f>
        <v>1</v>
      </c>
      <c r="E260" s="1" t="s">
        <v>49</v>
      </c>
      <c r="F260" s="1">
        <v>3</v>
      </c>
      <c r="G260" s="1" t="s">
        <v>6</v>
      </c>
      <c r="H260" s="1"/>
    </row>
    <row r="261" spans="1:8" x14ac:dyDescent="0.3">
      <c r="A261" s="1">
        <v>19</v>
      </c>
      <c r="B261" s="4">
        <f>Dados_fv[[#This Row],[Horas]]/24</f>
        <v>0.79166666666666663</v>
      </c>
      <c r="C261" s="1" t="s">
        <v>43</v>
      </c>
      <c r="D261" s="21">
        <f>Fv!L22</f>
        <v>1</v>
      </c>
      <c r="E261" s="1" t="s">
        <v>49</v>
      </c>
      <c r="F261" s="1">
        <v>3</v>
      </c>
      <c r="G261" s="1" t="s">
        <v>6</v>
      </c>
      <c r="H261" s="1"/>
    </row>
    <row r="262" spans="1:8" x14ac:dyDescent="0.3">
      <c r="A262" s="1">
        <v>20</v>
      </c>
      <c r="B262" s="4">
        <f>Dados_fv[[#This Row],[Horas]]/24</f>
        <v>0.83333333333333337</v>
      </c>
      <c r="C262" s="1" t="s">
        <v>43</v>
      </c>
      <c r="D262" s="21">
        <f>Fv!L23</f>
        <v>1</v>
      </c>
      <c r="E262" s="1" t="s">
        <v>49</v>
      </c>
      <c r="F262" s="1">
        <v>3</v>
      </c>
      <c r="G262" s="1" t="s">
        <v>6</v>
      </c>
      <c r="H262" s="1"/>
    </row>
    <row r="263" spans="1:8" x14ac:dyDescent="0.3">
      <c r="A263" s="1">
        <v>21</v>
      </c>
      <c r="B263" s="4">
        <f>Dados_fv[[#This Row],[Horas]]/24</f>
        <v>0.875</v>
      </c>
      <c r="C263" s="1" t="s">
        <v>43</v>
      </c>
      <c r="D263" s="21">
        <f>Fv!L24</f>
        <v>1</v>
      </c>
      <c r="E263" s="1" t="s">
        <v>49</v>
      </c>
      <c r="F263" s="1">
        <v>3</v>
      </c>
      <c r="G263" s="1" t="s">
        <v>6</v>
      </c>
      <c r="H263" s="1"/>
    </row>
    <row r="264" spans="1:8" x14ac:dyDescent="0.3">
      <c r="A264" s="1">
        <v>22</v>
      </c>
      <c r="B264" s="4">
        <f>Dados_fv[[#This Row],[Horas]]/24</f>
        <v>0.91666666666666663</v>
      </c>
      <c r="C264" s="1" t="s">
        <v>43</v>
      </c>
      <c r="D264" s="21">
        <f>Fv!L25</f>
        <v>1</v>
      </c>
      <c r="E264" s="1" t="s">
        <v>49</v>
      </c>
      <c r="F264" s="1">
        <v>3</v>
      </c>
      <c r="G264" s="1" t="s">
        <v>6</v>
      </c>
      <c r="H264" s="1"/>
    </row>
    <row r="265" spans="1:8" x14ac:dyDescent="0.3">
      <c r="A265" s="1">
        <v>23</v>
      </c>
      <c r="B265" s="4">
        <f>Dados_fv[[#This Row],[Horas]]/24</f>
        <v>0.95833333333333337</v>
      </c>
      <c r="C265" s="1" t="s">
        <v>43</v>
      </c>
      <c r="D265" s="21">
        <f>Fv!L26</f>
        <v>1</v>
      </c>
      <c r="E265" s="1" t="s">
        <v>49</v>
      </c>
      <c r="F265" s="1">
        <v>3</v>
      </c>
      <c r="G265" s="1" t="s">
        <v>6</v>
      </c>
      <c r="H265" s="1"/>
    </row>
    <row r="266" spans="1:8" x14ac:dyDescent="0.3">
      <c r="A266" s="1">
        <v>0</v>
      </c>
      <c r="B266" s="4">
        <f>Dados_fv[[#This Row],[Horas]]/24</f>
        <v>0</v>
      </c>
      <c r="C266" s="1" t="s">
        <v>43</v>
      </c>
      <c r="D266" s="21">
        <f>Fv!M3</f>
        <v>1</v>
      </c>
      <c r="E266" s="1" t="s">
        <v>50</v>
      </c>
      <c r="F266" s="1">
        <v>4</v>
      </c>
      <c r="G266" s="1" t="s">
        <v>6</v>
      </c>
      <c r="H266" s="1"/>
    </row>
    <row r="267" spans="1:8" x14ac:dyDescent="0.3">
      <c r="A267" s="1">
        <v>1</v>
      </c>
      <c r="B267" s="4">
        <f>Dados_fv[[#This Row],[Horas]]/24</f>
        <v>4.1666666666666664E-2</v>
      </c>
      <c r="C267" s="1" t="s">
        <v>43</v>
      </c>
      <c r="D267" s="21">
        <f>Fv!M4</f>
        <v>1</v>
      </c>
      <c r="E267" s="1" t="s">
        <v>50</v>
      </c>
      <c r="F267" s="1">
        <v>4</v>
      </c>
      <c r="G267" s="1" t="s">
        <v>6</v>
      </c>
      <c r="H267" s="1"/>
    </row>
    <row r="268" spans="1:8" x14ac:dyDescent="0.3">
      <c r="A268" s="1">
        <v>2</v>
      </c>
      <c r="B268" s="4">
        <f>Dados_fv[[#This Row],[Horas]]/24</f>
        <v>8.3333333333333329E-2</v>
      </c>
      <c r="C268" s="1" t="s">
        <v>43</v>
      </c>
      <c r="D268" s="21">
        <f>Fv!M5</f>
        <v>1</v>
      </c>
      <c r="E268" s="1" t="s">
        <v>50</v>
      </c>
      <c r="F268" s="1">
        <v>4</v>
      </c>
      <c r="G268" s="1" t="s">
        <v>6</v>
      </c>
      <c r="H268" s="1"/>
    </row>
    <row r="269" spans="1:8" x14ac:dyDescent="0.3">
      <c r="A269" s="1">
        <v>3</v>
      </c>
      <c r="B269" s="4">
        <f>Dados_fv[[#This Row],[Horas]]/24</f>
        <v>0.125</v>
      </c>
      <c r="C269" s="1" t="s">
        <v>43</v>
      </c>
      <c r="D269" s="21">
        <f>Fv!M6</f>
        <v>1</v>
      </c>
      <c r="E269" s="1" t="s">
        <v>50</v>
      </c>
      <c r="F269" s="1">
        <v>4</v>
      </c>
      <c r="G269" s="1" t="s">
        <v>6</v>
      </c>
      <c r="H269" s="1"/>
    </row>
    <row r="270" spans="1:8" x14ac:dyDescent="0.3">
      <c r="A270" s="1">
        <v>4</v>
      </c>
      <c r="B270" s="4">
        <f>Dados_fv[[#This Row],[Horas]]/24</f>
        <v>0.16666666666666666</v>
      </c>
      <c r="C270" s="1" t="s">
        <v>43</v>
      </c>
      <c r="D270" s="21">
        <f>Fv!M7</f>
        <v>1</v>
      </c>
      <c r="E270" s="1" t="s">
        <v>50</v>
      </c>
      <c r="F270" s="1">
        <v>4</v>
      </c>
      <c r="G270" s="1" t="s">
        <v>6</v>
      </c>
      <c r="H270" s="1"/>
    </row>
    <row r="271" spans="1:8" x14ac:dyDescent="0.3">
      <c r="A271" s="1">
        <v>5</v>
      </c>
      <c r="B271" s="4">
        <f>Dados_fv[[#This Row],[Horas]]/24</f>
        <v>0.20833333333333334</v>
      </c>
      <c r="C271" s="1" t="s">
        <v>43</v>
      </c>
      <c r="D271" s="21">
        <f>Fv!M8</f>
        <v>0.82261335849761963</v>
      </c>
      <c r="E271" s="1" t="s">
        <v>50</v>
      </c>
      <c r="F271" s="1">
        <v>4</v>
      </c>
      <c r="G271" s="1" t="s">
        <v>6</v>
      </c>
      <c r="H271" s="1"/>
    </row>
    <row r="272" spans="1:8" x14ac:dyDescent="0.3">
      <c r="A272" s="1">
        <v>6</v>
      </c>
      <c r="B272" s="4">
        <f>Dados_fv[[#This Row],[Horas]]/24</f>
        <v>0.25</v>
      </c>
      <c r="C272" s="1" t="s">
        <v>43</v>
      </c>
      <c r="D272" s="21">
        <f>Fv!M9</f>
        <v>0.8317599892616272</v>
      </c>
      <c r="E272" s="1" t="s">
        <v>50</v>
      </c>
      <c r="F272" s="1">
        <v>4</v>
      </c>
      <c r="G272" s="1" t="s">
        <v>6</v>
      </c>
      <c r="H272" s="1"/>
    </row>
    <row r="273" spans="1:8" x14ac:dyDescent="0.3">
      <c r="A273" s="1">
        <v>7</v>
      </c>
      <c r="B273" s="4">
        <f>Dados_fv[[#This Row],[Horas]]/24</f>
        <v>0.29166666666666669</v>
      </c>
      <c r="C273" s="1" t="s">
        <v>43</v>
      </c>
      <c r="D273" s="21">
        <f>Fv!M10</f>
        <v>0.84221333265304565</v>
      </c>
      <c r="E273" s="1" t="s">
        <v>50</v>
      </c>
      <c r="F273" s="1">
        <v>4</v>
      </c>
      <c r="G273" s="1" t="s">
        <v>6</v>
      </c>
      <c r="H273" s="1"/>
    </row>
    <row r="274" spans="1:8" x14ac:dyDescent="0.3">
      <c r="A274" s="1">
        <v>8</v>
      </c>
      <c r="B274" s="4">
        <f>Dados_fv[[#This Row],[Horas]]/24</f>
        <v>0.33333333333333331</v>
      </c>
      <c r="C274" s="1" t="s">
        <v>43</v>
      </c>
      <c r="D274" s="21">
        <f>Fv!M11</f>
        <v>0.85637760162353516</v>
      </c>
      <c r="E274" s="1" t="s">
        <v>50</v>
      </c>
      <c r="F274" s="1">
        <v>4</v>
      </c>
      <c r="G274" s="1" t="s">
        <v>6</v>
      </c>
      <c r="H274" s="1"/>
    </row>
    <row r="275" spans="1:8" x14ac:dyDescent="0.3">
      <c r="A275" s="1">
        <v>9</v>
      </c>
      <c r="B275" s="4">
        <f>Dados_fv[[#This Row],[Horas]]/24</f>
        <v>0.375</v>
      </c>
      <c r="C275" s="1" t="s">
        <v>43</v>
      </c>
      <c r="D275" s="21">
        <f>Fv!M12</f>
        <v>0.88386988639831543</v>
      </c>
      <c r="E275" s="1" t="s">
        <v>50</v>
      </c>
      <c r="F275" s="1">
        <v>4</v>
      </c>
      <c r="G275" s="1" t="s">
        <v>6</v>
      </c>
      <c r="H275" s="1"/>
    </row>
    <row r="276" spans="1:8" x14ac:dyDescent="0.3">
      <c r="A276" s="1">
        <v>10</v>
      </c>
      <c r="B276" s="4">
        <f>Dados_fv[[#This Row],[Horas]]/24</f>
        <v>0.41666666666666669</v>
      </c>
      <c r="C276" s="1" t="s">
        <v>43</v>
      </c>
      <c r="D276" s="21">
        <f>Fv!M13</f>
        <v>0.90381002426147461</v>
      </c>
      <c r="E276" s="1" t="s">
        <v>50</v>
      </c>
      <c r="F276" s="1">
        <v>4</v>
      </c>
      <c r="G276" s="1" t="s">
        <v>6</v>
      </c>
      <c r="H276" s="1"/>
    </row>
    <row r="277" spans="1:8" x14ac:dyDescent="0.3">
      <c r="A277" s="1">
        <v>11</v>
      </c>
      <c r="B277" s="4">
        <f>Dados_fv[[#This Row],[Horas]]/24</f>
        <v>0.45833333333333331</v>
      </c>
      <c r="C277" s="1" t="s">
        <v>43</v>
      </c>
      <c r="D277" s="21">
        <f>Fv!M14</f>
        <v>0.91057199239730835</v>
      </c>
      <c r="E277" s="1" t="s">
        <v>50</v>
      </c>
      <c r="F277" s="1">
        <v>4</v>
      </c>
      <c r="G277" s="1" t="s">
        <v>6</v>
      </c>
      <c r="H277" s="1"/>
    </row>
    <row r="278" spans="1:8" x14ac:dyDescent="0.3">
      <c r="A278" s="1">
        <v>12</v>
      </c>
      <c r="B278" s="4">
        <f>Dados_fv[[#This Row],[Horas]]/24</f>
        <v>0.5</v>
      </c>
      <c r="C278" s="1" t="s">
        <v>43</v>
      </c>
      <c r="D278" s="21">
        <f>Fv!M15</f>
        <v>0.91214001178741455</v>
      </c>
      <c r="E278" s="1" t="s">
        <v>50</v>
      </c>
      <c r="F278" s="1">
        <v>4</v>
      </c>
      <c r="G278" s="1" t="s">
        <v>6</v>
      </c>
      <c r="H278" s="1"/>
    </row>
    <row r="279" spans="1:8" x14ac:dyDescent="0.3">
      <c r="A279" s="1">
        <v>13</v>
      </c>
      <c r="B279" s="4">
        <f>Dados_fv[[#This Row],[Horas]]/24</f>
        <v>0.54166666666666663</v>
      </c>
      <c r="C279" s="1" t="s">
        <v>43</v>
      </c>
      <c r="D279" s="21">
        <f>Fv!M16</f>
        <v>0.91003298759460449</v>
      </c>
      <c r="E279" s="1" t="s">
        <v>50</v>
      </c>
      <c r="F279" s="1">
        <v>4</v>
      </c>
      <c r="G279" s="1" t="s">
        <v>6</v>
      </c>
      <c r="H279" s="1"/>
    </row>
    <row r="280" spans="1:8" x14ac:dyDescent="0.3">
      <c r="A280" s="1">
        <v>14</v>
      </c>
      <c r="B280" s="4">
        <f>Dados_fv[[#This Row],[Horas]]/24</f>
        <v>0.58333333333333337</v>
      </c>
      <c r="C280" s="1" t="s">
        <v>43</v>
      </c>
      <c r="D280" s="21">
        <f>Fv!M17</f>
        <v>0.90449601411819458</v>
      </c>
      <c r="E280" s="1" t="s">
        <v>50</v>
      </c>
      <c r="F280" s="1">
        <v>4</v>
      </c>
      <c r="G280" s="1" t="s">
        <v>6</v>
      </c>
      <c r="H280" s="1"/>
    </row>
    <row r="281" spans="1:8" x14ac:dyDescent="0.3">
      <c r="A281" s="1">
        <v>15</v>
      </c>
      <c r="B281" s="4">
        <f>Dados_fv[[#This Row],[Horas]]/24</f>
        <v>0.625</v>
      </c>
      <c r="C281" s="1" t="s">
        <v>43</v>
      </c>
      <c r="D281" s="21">
        <f>Fv!M18</f>
        <v>0.89001119136810303</v>
      </c>
      <c r="E281" s="1" t="s">
        <v>50</v>
      </c>
      <c r="F281" s="1">
        <v>4</v>
      </c>
      <c r="G281" s="1" t="s">
        <v>6</v>
      </c>
      <c r="H281" s="1"/>
    </row>
    <row r="282" spans="1:8" x14ac:dyDescent="0.3">
      <c r="A282" s="1">
        <v>16</v>
      </c>
      <c r="B282" s="4">
        <f>Dados_fv[[#This Row],[Horas]]/24</f>
        <v>0.66666666666666663</v>
      </c>
      <c r="C282" s="1" t="s">
        <v>43</v>
      </c>
      <c r="D282" s="21">
        <f>Fv!M19</f>
        <v>0.87770241498947144</v>
      </c>
      <c r="E282" s="1" t="s">
        <v>50</v>
      </c>
      <c r="F282" s="1">
        <v>4</v>
      </c>
      <c r="G282" s="1" t="s">
        <v>6</v>
      </c>
      <c r="H282" s="1"/>
    </row>
    <row r="283" spans="1:8" x14ac:dyDescent="0.3">
      <c r="A283" s="1">
        <v>17</v>
      </c>
      <c r="B283" s="4">
        <f>Dados_fv[[#This Row],[Horas]]/24</f>
        <v>0.70833333333333337</v>
      </c>
      <c r="C283" s="1" t="s">
        <v>43</v>
      </c>
      <c r="D283" s="21">
        <f>Fv!M20</f>
        <v>0.84945225715637207</v>
      </c>
      <c r="E283" s="1" t="s">
        <v>50</v>
      </c>
      <c r="F283" s="1">
        <v>4</v>
      </c>
      <c r="G283" s="1" t="s">
        <v>6</v>
      </c>
      <c r="H283" s="1"/>
    </row>
    <row r="284" spans="1:8" x14ac:dyDescent="0.3">
      <c r="A284" s="1">
        <v>18</v>
      </c>
      <c r="B284" s="4">
        <f>Dados_fv[[#This Row],[Horas]]/24</f>
        <v>0.75</v>
      </c>
      <c r="C284" s="1" t="s">
        <v>43</v>
      </c>
      <c r="D284" s="21">
        <f>Fv!M21</f>
        <v>0.82392001152038574</v>
      </c>
      <c r="E284" s="1" t="s">
        <v>50</v>
      </c>
      <c r="F284" s="1">
        <v>4</v>
      </c>
      <c r="G284" s="1" t="s">
        <v>6</v>
      </c>
      <c r="H284" s="1"/>
    </row>
    <row r="285" spans="1:8" x14ac:dyDescent="0.3">
      <c r="A285" s="1">
        <v>19</v>
      </c>
      <c r="B285" s="4">
        <f>Dados_fv[[#This Row],[Horas]]/24</f>
        <v>0.79166666666666663</v>
      </c>
      <c r="C285" s="1" t="s">
        <v>43</v>
      </c>
      <c r="D285" s="21">
        <f>Fv!M22</f>
        <v>1</v>
      </c>
      <c r="E285" s="1" t="s">
        <v>50</v>
      </c>
      <c r="F285" s="1">
        <v>4</v>
      </c>
      <c r="G285" s="1" t="s">
        <v>6</v>
      </c>
      <c r="H285" s="1"/>
    </row>
    <row r="286" spans="1:8" x14ac:dyDescent="0.3">
      <c r="A286" s="1">
        <v>20</v>
      </c>
      <c r="B286" s="4">
        <f>Dados_fv[[#This Row],[Horas]]/24</f>
        <v>0.83333333333333337</v>
      </c>
      <c r="C286" s="1" t="s">
        <v>43</v>
      </c>
      <c r="D286" s="21">
        <f>Fv!M23</f>
        <v>1</v>
      </c>
      <c r="E286" s="1" t="s">
        <v>50</v>
      </c>
      <c r="F286" s="1">
        <v>4</v>
      </c>
      <c r="G286" s="1" t="s">
        <v>6</v>
      </c>
      <c r="H286" s="1"/>
    </row>
    <row r="287" spans="1:8" x14ac:dyDescent="0.3">
      <c r="A287" s="1">
        <v>21</v>
      </c>
      <c r="B287" s="4">
        <f>Dados_fv[[#This Row],[Horas]]/24</f>
        <v>0.875</v>
      </c>
      <c r="C287" s="1" t="s">
        <v>43</v>
      </c>
      <c r="D287" s="21">
        <f>Fv!M24</f>
        <v>1</v>
      </c>
      <c r="E287" s="1" t="s">
        <v>50</v>
      </c>
      <c r="F287" s="1">
        <v>4</v>
      </c>
      <c r="G287" s="1" t="s">
        <v>6</v>
      </c>
      <c r="H287" s="1"/>
    </row>
    <row r="288" spans="1:8" x14ac:dyDescent="0.3">
      <c r="A288" s="1">
        <v>22</v>
      </c>
      <c r="B288" s="4">
        <f>Dados_fv[[#This Row],[Horas]]/24</f>
        <v>0.91666666666666663</v>
      </c>
      <c r="C288" s="1" t="s">
        <v>43</v>
      </c>
      <c r="D288" s="21">
        <f>Fv!M25</f>
        <v>1</v>
      </c>
      <c r="E288" s="1" t="s">
        <v>50</v>
      </c>
      <c r="F288" s="1">
        <v>4</v>
      </c>
      <c r="G288" s="1" t="s">
        <v>6</v>
      </c>
      <c r="H288" s="1"/>
    </row>
    <row r="289" spans="1:8" x14ac:dyDescent="0.3">
      <c r="A289" s="1">
        <v>23</v>
      </c>
      <c r="B289" s="4">
        <f>Dados_fv[[#This Row],[Horas]]/24</f>
        <v>0.95833333333333337</v>
      </c>
      <c r="C289" s="1" t="s">
        <v>43</v>
      </c>
      <c r="D289" s="21">
        <f>Fv!M26</f>
        <v>1</v>
      </c>
      <c r="E289" s="1" t="s">
        <v>50</v>
      </c>
      <c r="F289" s="1">
        <v>4</v>
      </c>
      <c r="G289" s="1" t="s">
        <v>6</v>
      </c>
      <c r="H289" s="1"/>
    </row>
    <row r="290" spans="1:8" x14ac:dyDescent="0.3">
      <c r="A290" s="1">
        <v>0</v>
      </c>
      <c r="B290" s="4">
        <f>Dados_fv[[#This Row],[Horas]]/24</f>
        <v>0</v>
      </c>
      <c r="C290" s="1" t="s">
        <v>62</v>
      </c>
      <c r="D290" s="1">
        <f>Fv!N3</f>
        <v>0</v>
      </c>
      <c r="E290" s="1" t="s">
        <v>48</v>
      </c>
      <c r="F290" s="1">
        <v>1</v>
      </c>
      <c r="G290" s="1" t="s">
        <v>6</v>
      </c>
      <c r="H290" s="1"/>
    </row>
    <row r="291" spans="1:8" x14ac:dyDescent="0.3">
      <c r="A291" s="1">
        <v>1</v>
      </c>
      <c r="B291" s="4">
        <f>Dados_fv[[#This Row],[Horas]]/24</f>
        <v>4.1666666666666664E-2</v>
      </c>
      <c r="C291" s="1" t="s">
        <v>62</v>
      </c>
      <c r="D291" s="1">
        <f>Fv!N4</f>
        <v>0</v>
      </c>
      <c r="E291" s="1" t="s">
        <v>48</v>
      </c>
      <c r="F291" s="1">
        <v>1</v>
      </c>
      <c r="G291" s="1" t="s">
        <v>6</v>
      </c>
      <c r="H291" s="1"/>
    </row>
    <row r="292" spans="1:8" x14ac:dyDescent="0.3">
      <c r="A292" s="1">
        <v>2</v>
      </c>
      <c r="B292" s="4">
        <f>Dados_fv[[#This Row],[Horas]]/24</f>
        <v>8.3333333333333329E-2</v>
      </c>
      <c r="C292" s="1" t="s">
        <v>62</v>
      </c>
      <c r="D292" s="1">
        <f>Fv!N5</f>
        <v>0</v>
      </c>
      <c r="E292" s="1" t="s">
        <v>48</v>
      </c>
      <c r="F292" s="1">
        <v>1</v>
      </c>
      <c r="G292" s="1" t="s">
        <v>6</v>
      </c>
      <c r="H292" s="1"/>
    </row>
    <row r="293" spans="1:8" x14ac:dyDescent="0.3">
      <c r="A293" s="1">
        <v>3</v>
      </c>
      <c r="B293" s="4">
        <f>Dados_fv[[#This Row],[Horas]]/24</f>
        <v>0.125</v>
      </c>
      <c r="C293" s="1" t="s">
        <v>62</v>
      </c>
      <c r="D293" s="1">
        <f>Fv!N6</f>
        <v>0</v>
      </c>
      <c r="E293" s="1" t="s">
        <v>48</v>
      </c>
      <c r="F293" s="1">
        <v>1</v>
      </c>
      <c r="G293" s="1" t="s">
        <v>6</v>
      </c>
      <c r="H293" s="1"/>
    </row>
    <row r="294" spans="1:8" x14ac:dyDescent="0.3">
      <c r="A294" s="1">
        <v>4</v>
      </c>
      <c r="B294" s="4">
        <f>Dados_fv[[#This Row],[Horas]]/24</f>
        <v>0.16666666666666666</v>
      </c>
      <c r="C294" s="1" t="s">
        <v>62</v>
      </c>
      <c r="D294" s="1">
        <f>Fv!N7</f>
        <v>0</v>
      </c>
      <c r="E294" s="1" t="s">
        <v>48</v>
      </c>
      <c r="F294" s="1">
        <v>1</v>
      </c>
      <c r="G294" s="1" t="s">
        <v>6</v>
      </c>
      <c r="H294" s="1"/>
    </row>
    <row r="295" spans="1:8" x14ac:dyDescent="0.3">
      <c r="A295" s="1">
        <v>5</v>
      </c>
      <c r="B295" s="4">
        <f>Dados_fv[[#This Row],[Horas]]/24</f>
        <v>0.20833333333333334</v>
      </c>
      <c r="C295" s="1" t="s">
        <v>62</v>
      </c>
      <c r="D295" s="1">
        <f>Fv!N8</f>
        <v>1.9600000232458111E-2</v>
      </c>
      <c r="E295" s="1" t="s">
        <v>48</v>
      </c>
      <c r="F295" s="1">
        <v>1</v>
      </c>
      <c r="G295" s="1" t="s">
        <v>6</v>
      </c>
      <c r="H295" s="1"/>
    </row>
    <row r="296" spans="1:8" x14ac:dyDescent="0.3">
      <c r="A296" s="1">
        <v>6</v>
      </c>
      <c r="B296" s="4">
        <f>Dados_fv[[#This Row],[Horas]]/24</f>
        <v>0.25</v>
      </c>
      <c r="C296" s="1" t="s">
        <v>62</v>
      </c>
      <c r="D296" s="1">
        <f>Fv!N9</f>
        <v>8.8200002908706665E-2</v>
      </c>
      <c r="E296" s="1" t="s">
        <v>48</v>
      </c>
      <c r="F296" s="1">
        <v>1</v>
      </c>
      <c r="G296" s="1" t="s">
        <v>6</v>
      </c>
      <c r="H296" s="1"/>
    </row>
    <row r="297" spans="1:8" x14ac:dyDescent="0.3">
      <c r="A297" s="1">
        <v>7</v>
      </c>
      <c r="B297" s="4">
        <f>Dados_fv[[#This Row],[Horas]]/24</f>
        <v>0.29166666666666669</v>
      </c>
      <c r="C297" s="1" t="s">
        <v>62</v>
      </c>
      <c r="D297" s="1">
        <f>Fv!N10</f>
        <v>0.1666000038385391</v>
      </c>
      <c r="E297" s="1" t="s">
        <v>48</v>
      </c>
      <c r="F297" s="1">
        <v>1</v>
      </c>
      <c r="G297" s="1" t="s">
        <v>6</v>
      </c>
      <c r="H297" s="1"/>
    </row>
    <row r="298" spans="1:8" x14ac:dyDescent="0.3">
      <c r="A298" s="1">
        <v>8</v>
      </c>
      <c r="B298" s="4">
        <f>Dados_fv[[#This Row],[Horas]]/24</f>
        <v>0.33333333333333331</v>
      </c>
      <c r="C298" s="1" t="s">
        <v>62</v>
      </c>
      <c r="D298" s="1">
        <f>Fv!N11</f>
        <v>0.28420001268386841</v>
      </c>
      <c r="E298" s="1" t="s">
        <v>48</v>
      </c>
      <c r="F298" s="1">
        <v>1</v>
      </c>
      <c r="G298" s="1" t="s">
        <v>6</v>
      </c>
      <c r="H298" s="1"/>
    </row>
    <row r="299" spans="1:8" x14ac:dyDescent="0.3">
      <c r="A299" s="1">
        <v>9</v>
      </c>
      <c r="B299" s="4">
        <f>Dados_fv[[#This Row],[Horas]]/24</f>
        <v>0.375</v>
      </c>
      <c r="C299" s="1" t="s">
        <v>62</v>
      </c>
      <c r="D299" s="1">
        <f>Fv!N12</f>
        <v>0.50959998369216919</v>
      </c>
      <c r="E299" s="1" t="s">
        <v>48</v>
      </c>
      <c r="F299" s="1">
        <v>1</v>
      </c>
      <c r="G299" s="1" t="s">
        <v>6</v>
      </c>
      <c r="H299" s="1"/>
    </row>
    <row r="300" spans="1:8" x14ac:dyDescent="0.3">
      <c r="A300" s="1">
        <v>10</v>
      </c>
      <c r="B300" s="4">
        <f>Dados_fv[[#This Row],[Horas]]/24</f>
        <v>0.41666666666666669</v>
      </c>
      <c r="C300" s="1" t="s">
        <v>62</v>
      </c>
      <c r="D300" s="1">
        <f>Fv!N13</f>
        <v>0.73500001430511475</v>
      </c>
      <c r="E300" s="1" t="s">
        <v>48</v>
      </c>
      <c r="F300" s="1">
        <v>1</v>
      </c>
      <c r="G300" s="1" t="s">
        <v>6</v>
      </c>
      <c r="H300" s="1"/>
    </row>
    <row r="301" spans="1:8" x14ac:dyDescent="0.3">
      <c r="A301" s="1">
        <v>11</v>
      </c>
      <c r="B301" s="4">
        <f>Dados_fv[[#This Row],[Horas]]/24</f>
        <v>0.45833333333333331</v>
      </c>
      <c r="C301" s="1" t="s">
        <v>62</v>
      </c>
      <c r="D301" s="1">
        <f>Fv!N14</f>
        <v>0.90160000324249268</v>
      </c>
      <c r="E301" s="1" t="s">
        <v>48</v>
      </c>
      <c r="F301" s="1">
        <v>1</v>
      </c>
      <c r="G301" s="1" t="s">
        <v>6</v>
      </c>
      <c r="H301" s="1"/>
    </row>
    <row r="302" spans="1:8" x14ac:dyDescent="0.3">
      <c r="A302" s="1">
        <v>12</v>
      </c>
      <c r="B302" s="4">
        <f>Dados_fv[[#This Row],[Horas]]/24</f>
        <v>0.5</v>
      </c>
      <c r="C302" s="1" t="s">
        <v>62</v>
      </c>
      <c r="D302" s="1">
        <f>Fv!N15</f>
        <v>0.98000001907348633</v>
      </c>
      <c r="E302" s="1" t="s">
        <v>48</v>
      </c>
      <c r="F302" s="1">
        <v>1</v>
      </c>
      <c r="G302" s="1" t="s">
        <v>6</v>
      </c>
      <c r="H302" s="1"/>
    </row>
    <row r="303" spans="1:8" x14ac:dyDescent="0.3">
      <c r="A303" s="1">
        <v>13</v>
      </c>
      <c r="B303" s="4">
        <f>Dados_fv[[#This Row],[Horas]]/24</f>
        <v>0.54166666666666663</v>
      </c>
      <c r="C303" s="1" t="s">
        <v>62</v>
      </c>
      <c r="D303" s="1">
        <f>Fv!N16</f>
        <v>0.9309999942779541</v>
      </c>
      <c r="E303" s="1" t="s">
        <v>48</v>
      </c>
      <c r="F303" s="1">
        <v>1</v>
      </c>
      <c r="G303" s="1" t="s">
        <v>6</v>
      </c>
      <c r="H303" s="1"/>
    </row>
    <row r="304" spans="1:8" x14ac:dyDescent="0.3">
      <c r="A304" s="1">
        <v>14</v>
      </c>
      <c r="B304" s="4">
        <f>Dados_fv[[#This Row],[Horas]]/24</f>
        <v>0.58333333333333337</v>
      </c>
      <c r="C304" s="1" t="s">
        <v>62</v>
      </c>
      <c r="D304" s="1">
        <f>Fv!N17</f>
        <v>0.7839999794960022</v>
      </c>
      <c r="E304" s="1" t="s">
        <v>48</v>
      </c>
      <c r="F304" s="1">
        <v>1</v>
      </c>
      <c r="G304" s="1" t="s">
        <v>6</v>
      </c>
      <c r="H304" s="1"/>
    </row>
    <row r="305" spans="1:8" x14ac:dyDescent="0.3">
      <c r="A305" s="1">
        <v>15</v>
      </c>
      <c r="B305" s="4">
        <f>Dados_fv[[#This Row],[Horas]]/24</f>
        <v>0.625</v>
      </c>
      <c r="C305" s="1" t="s">
        <v>62</v>
      </c>
      <c r="D305" s="1">
        <f>Fv!N18</f>
        <v>0.55860000848770142</v>
      </c>
      <c r="E305" s="1" t="s">
        <v>48</v>
      </c>
      <c r="F305" s="1">
        <v>1</v>
      </c>
      <c r="G305" s="1" t="s">
        <v>6</v>
      </c>
      <c r="H305" s="1"/>
    </row>
    <row r="306" spans="1:8" x14ac:dyDescent="0.3">
      <c r="A306" s="1">
        <v>16</v>
      </c>
      <c r="B306" s="4">
        <f>Dados_fv[[#This Row],[Horas]]/24</f>
        <v>0.66666666666666663</v>
      </c>
      <c r="C306" s="1" t="s">
        <v>62</v>
      </c>
      <c r="D306" s="1">
        <f>Fv!N19</f>
        <v>0.45080000162124628</v>
      </c>
      <c r="E306" s="1" t="s">
        <v>48</v>
      </c>
      <c r="F306" s="1">
        <v>1</v>
      </c>
      <c r="G306" s="1" t="s">
        <v>6</v>
      </c>
      <c r="H306" s="1"/>
    </row>
    <row r="307" spans="1:8" x14ac:dyDescent="0.3">
      <c r="A307" s="1">
        <v>17</v>
      </c>
      <c r="B307" s="4">
        <f>Dados_fv[[#This Row],[Horas]]/24</f>
        <v>0.70833333333333337</v>
      </c>
      <c r="C307" s="1" t="s">
        <v>62</v>
      </c>
      <c r="D307" s="1">
        <f>Fv!N20</f>
        <v>0.2254000008106232</v>
      </c>
      <c r="E307" s="1" t="s">
        <v>48</v>
      </c>
      <c r="F307" s="1">
        <v>1</v>
      </c>
      <c r="G307" s="1" t="s">
        <v>6</v>
      </c>
      <c r="H307" s="1"/>
    </row>
    <row r="308" spans="1:8" x14ac:dyDescent="0.3">
      <c r="A308" s="1">
        <v>18</v>
      </c>
      <c r="B308" s="4">
        <f>Dados_fv[[#This Row],[Horas]]/24</f>
        <v>0.75</v>
      </c>
      <c r="C308" s="1" t="s">
        <v>62</v>
      </c>
      <c r="D308" s="1">
        <f>Fv!N21</f>
        <v>2.9400000348687168E-2</v>
      </c>
      <c r="E308" s="1" t="s">
        <v>48</v>
      </c>
      <c r="F308" s="1">
        <v>1</v>
      </c>
      <c r="G308" s="1" t="s">
        <v>6</v>
      </c>
      <c r="H308" s="1"/>
    </row>
    <row r="309" spans="1:8" x14ac:dyDescent="0.3">
      <c r="A309" s="1">
        <v>19</v>
      </c>
      <c r="B309" s="4">
        <f>Dados_fv[[#This Row],[Horas]]/24</f>
        <v>0.79166666666666663</v>
      </c>
      <c r="C309" s="1" t="s">
        <v>62</v>
      </c>
      <c r="D309" s="1">
        <f>Fv!N22</f>
        <v>0</v>
      </c>
      <c r="E309" s="1" t="s">
        <v>48</v>
      </c>
      <c r="F309" s="1">
        <v>1</v>
      </c>
      <c r="G309" s="1" t="s">
        <v>6</v>
      </c>
      <c r="H309" s="1"/>
    </row>
    <row r="310" spans="1:8" x14ac:dyDescent="0.3">
      <c r="A310" s="1">
        <v>20</v>
      </c>
      <c r="B310" s="4">
        <f>Dados_fv[[#This Row],[Horas]]/24</f>
        <v>0.83333333333333337</v>
      </c>
      <c r="C310" s="1" t="s">
        <v>62</v>
      </c>
      <c r="D310" s="1">
        <f>Fv!N23</f>
        <v>0</v>
      </c>
      <c r="E310" s="1" t="s">
        <v>48</v>
      </c>
      <c r="F310" s="1">
        <v>1</v>
      </c>
      <c r="G310" s="1" t="s">
        <v>6</v>
      </c>
      <c r="H310" s="1"/>
    </row>
    <row r="311" spans="1:8" x14ac:dyDescent="0.3">
      <c r="A311" s="1">
        <v>21</v>
      </c>
      <c r="B311" s="4">
        <f>Dados_fv[[#This Row],[Horas]]/24</f>
        <v>0.875</v>
      </c>
      <c r="C311" s="1" t="s">
        <v>62</v>
      </c>
      <c r="D311" s="1">
        <f>Fv!N24</f>
        <v>0</v>
      </c>
      <c r="E311" s="1" t="s">
        <v>48</v>
      </c>
      <c r="F311" s="1">
        <v>1</v>
      </c>
      <c r="G311" s="1" t="s">
        <v>6</v>
      </c>
      <c r="H311" s="1"/>
    </row>
    <row r="312" spans="1:8" x14ac:dyDescent="0.3">
      <c r="A312" s="1">
        <v>22</v>
      </c>
      <c r="B312" s="4">
        <f>Dados_fv[[#This Row],[Horas]]/24</f>
        <v>0.91666666666666663</v>
      </c>
      <c r="C312" s="1" t="s">
        <v>62</v>
      </c>
      <c r="D312" s="1">
        <f>Fv!N25</f>
        <v>0</v>
      </c>
      <c r="E312" s="1" t="s">
        <v>48</v>
      </c>
      <c r="F312" s="1">
        <v>1</v>
      </c>
      <c r="G312" s="1" t="s">
        <v>6</v>
      </c>
      <c r="H312" s="1"/>
    </row>
    <row r="313" spans="1:8" x14ac:dyDescent="0.3">
      <c r="A313" s="1">
        <v>23</v>
      </c>
      <c r="B313" s="4">
        <f>Dados_fv[[#This Row],[Horas]]/24</f>
        <v>0.95833333333333337</v>
      </c>
      <c r="C313" s="1" t="s">
        <v>62</v>
      </c>
      <c r="D313" s="1">
        <f>Fv!N26</f>
        <v>0</v>
      </c>
      <c r="E313" s="1" t="s">
        <v>48</v>
      </c>
      <c r="F313" s="1">
        <v>1</v>
      </c>
      <c r="G313" s="1" t="s">
        <v>6</v>
      </c>
      <c r="H313" s="1"/>
    </row>
    <row r="314" spans="1:8" x14ac:dyDescent="0.3">
      <c r="A314" s="1">
        <v>0</v>
      </c>
      <c r="B314" s="4">
        <f>Dados_fv[[#This Row],[Horas]]/24</f>
        <v>0</v>
      </c>
      <c r="C314" s="1" t="s">
        <v>62</v>
      </c>
      <c r="D314" s="1">
        <f>Fv!O3</f>
        <v>0</v>
      </c>
      <c r="E314" s="1" t="s">
        <v>30</v>
      </c>
      <c r="F314" s="1">
        <v>2</v>
      </c>
      <c r="G314" s="1" t="s">
        <v>6</v>
      </c>
      <c r="H314" s="1"/>
    </row>
    <row r="315" spans="1:8" x14ac:dyDescent="0.3">
      <c r="A315" s="1">
        <v>1</v>
      </c>
      <c r="B315" s="4">
        <f>Dados_fv[[#This Row],[Horas]]/24</f>
        <v>4.1666666666666664E-2</v>
      </c>
      <c r="C315" s="1" t="s">
        <v>62</v>
      </c>
      <c r="D315" s="1">
        <f>Fv!O4</f>
        <v>0</v>
      </c>
      <c r="E315" s="1" t="s">
        <v>30</v>
      </c>
      <c r="F315" s="1">
        <v>2</v>
      </c>
      <c r="G315" s="1" t="s">
        <v>6</v>
      </c>
      <c r="H315" s="1"/>
    </row>
    <row r="316" spans="1:8" x14ac:dyDescent="0.3">
      <c r="A316" s="1">
        <v>2</v>
      </c>
      <c r="B316" s="4">
        <f>Dados_fv[[#This Row],[Horas]]/24</f>
        <v>8.3333333333333329E-2</v>
      </c>
      <c r="C316" s="1" t="s">
        <v>62</v>
      </c>
      <c r="D316" s="1">
        <f>Fv!O5</f>
        <v>0</v>
      </c>
      <c r="E316" s="1" t="s">
        <v>30</v>
      </c>
      <c r="F316" s="1">
        <v>2</v>
      </c>
      <c r="G316" s="1" t="s">
        <v>6</v>
      </c>
      <c r="H316" s="1"/>
    </row>
    <row r="317" spans="1:8" x14ac:dyDescent="0.3">
      <c r="A317" s="1">
        <v>3</v>
      </c>
      <c r="B317" s="4">
        <f>Dados_fv[[#This Row],[Horas]]/24</f>
        <v>0.125</v>
      </c>
      <c r="C317" s="1" t="s">
        <v>62</v>
      </c>
      <c r="D317" s="1">
        <f>Fv!O6</f>
        <v>0</v>
      </c>
      <c r="E317" s="1" t="s">
        <v>30</v>
      </c>
      <c r="F317" s="1">
        <v>2</v>
      </c>
      <c r="G317" s="1" t="s">
        <v>6</v>
      </c>
      <c r="H317" s="1"/>
    </row>
    <row r="318" spans="1:8" x14ac:dyDescent="0.3">
      <c r="A318" s="1">
        <v>4</v>
      </c>
      <c r="B318" s="4">
        <f>Dados_fv[[#This Row],[Horas]]/24</f>
        <v>0.16666666666666666</v>
      </c>
      <c r="C318" s="1" t="s">
        <v>62</v>
      </c>
      <c r="D318" s="1">
        <f>Fv!O7</f>
        <v>0</v>
      </c>
      <c r="E318" s="1" t="s">
        <v>30</v>
      </c>
      <c r="F318" s="1">
        <v>2</v>
      </c>
      <c r="G318" s="1" t="s">
        <v>6</v>
      </c>
      <c r="H318" s="1"/>
    </row>
    <row r="319" spans="1:8" x14ac:dyDescent="0.3">
      <c r="A319" s="1">
        <v>5</v>
      </c>
      <c r="B319" s="4">
        <f>Dados_fv[[#This Row],[Horas]]/24</f>
        <v>0.20833333333333334</v>
      </c>
      <c r="C319" s="1" t="s">
        <v>62</v>
      </c>
      <c r="D319" s="1">
        <f>Fv!O8</f>
        <v>58.799999237060547</v>
      </c>
      <c r="E319" s="1" t="s">
        <v>30</v>
      </c>
      <c r="F319" s="1">
        <v>2</v>
      </c>
      <c r="G319" s="1" t="s">
        <v>6</v>
      </c>
      <c r="H319" s="1"/>
    </row>
    <row r="320" spans="1:8" x14ac:dyDescent="0.3">
      <c r="A320" s="1">
        <v>6</v>
      </c>
      <c r="B320" s="4">
        <f>Dados_fv[[#This Row],[Horas]]/24</f>
        <v>0.25</v>
      </c>
      <c r="C320" s="1" t="s">
        <v>62</v>
      </c>
      <c r="D320" s="1">
        <f>Fv!O9</f>
        <v>264.60000610351563</v>
      </c>
      <c r="E320" s="1" t="s">
        <v>30</v>
      </c>
      <c r="F320" s="1">
        <v>2</v>
      </c>
      <c r="G320" s="1" t="s">
        <v>6</v>
      </c>
      <c r="H320" s="1"/>
    </row>
    <row r="321" spans="1:8" x14ac:dyDescent="0.3">
      <c r="A321" s="1">
        <v>7</v>
      </c>
      <c r="B321" s="4">
        <f>Dados_fv[[#This Row],[Horas]]/24</f>
        <v>0.29166666666666669</v>
      </c>
      <c r="C321" s="1" t="s">
        <v>62</v>
      </c>
      <c r="D321" s="1">
        <f>Fv!O10</f>
        <v>499.79998779296881</v>
      </c>
      <c r="E321" s="1" t="s">
        <v>30</v>
      </c>
      <c r="F321" s="1">
        <v>2</v>
      </c>
      <c r="G321" s="1" t="s">
        <v>6</v>
      </c>
      <c r="H321" s="1"/>
    </row>
    <row r="322" spans="1:8" x14ac:dyDescent="0.3">
      <c r="A322" s="1">
        <v>8</v>
      </c>
      <c r="B322" s="4">
        <f>Dados_fv[[#This Row],[Horas]]/24</f>
        <v>0.33333333333333331</v>
      </c>
      <c r="C322" s="1" t="s">
        <v>62</v>
      </c>
      <c r="D322" s="1">
        <f>Fv!O11</f>
        <v>818.4959716796875</v>
      </c>
      <c r="E322" s="1" t="s">
        <v>30</v>
      </c>
      <c r="F322" s="1">
        <v>2</v>
      </c>
      <c r="G322" s="1" t="s">
        <v>6</v>
      </c>
      <c r="H322" s="1"/>
    </row>
    <row r="323" spans="1:8" x14ac:dyDescent="0.3">
      <c r="A323" s="1">
        <v>9</v>
      </c>
      <c r="B323" s="4">
        <f>Dados_fv[[#This Row],[Horas]]/24</f>
        <v>0.375</v>
      </c>
      <c r="C323" s="1" t="s">
        <v>62</v>
      </c>
      <c r="D323" s="1">
        <f>Fv!O12</f>
        <v>1437.072021484375</v>
      </c>
      <c r="E323" s="1" t="s">
        <v>30</v>
      </c>
      <c r="F323" s="1">
        <v>2</v>
      </c>
      <c r="G323" s="1" t="s">
        <v>6</v>
      </c>
      <c r="H323" s="1"/>
    </row>
    <row r="324" spans="1:8" x14ac:dyDescent="0.3">
      <c r="A324" s="1">
        <v>10</v>
      </c>
      <c r="B324" s="4">
        <f>Dados_fv[[#This Row],[Horas]]/24</f>
        <v>0.41666666666666669</v>
      </c>
      <c r="C324" s="1" t="s">
        <v>62</v>
      </c>
      <c r="D324" s="1">
        <f>Fv!O13</f>
        <v>2028.599975585938</v>
      </c>
      <c r="E324" s="1" t="s">
        <v>30</v>
      </c>
      <c r="F324" s="1">
        <v>2</v>
      </c>
      <c r="G324" s="1" t="s">
        <v>6</v>
      </c>
      <c r="H324" s="1"/>
    </row>
    <row r="325" spans="1:8" x14ac:dyDescent="0.3">
      <c r="A325" s="1">
        <v>11</v>
      </c>
      <c r="B325" s="4">
        <f>Dados_fv[[#This Row],[Horas]]/24</f>
        <v>0.45833333333333331</v>
      </c>
      <c r="C325" s="1" t="s">
        <v>62</v>
      </c>
      <c r="D325" s="1">
        <f>Fv!O14</f>
        <v>2434.320068359375</v>
      </c>
      <c r="E325" s="1" t="s">
        <v>30</v>
      </c>
      <c r="F325" s="1">
        <v>2</v>
      </c>
      <c r="G325" s="1" t="s">
        <v>6</v>
      </c>
      <c r="H325" s="1"/>
    </row>
    <row r="326" spans="1:8" x14ac:dyDescent="0.3">
      <c r="A326" s="1">
        <v>12</v>
      </c>
      <c r="B326" s="4">
        <f>Dados_fv[[#This Row],[Horas]]/24</f>
        <v>0.5</v>
      </c>
      <c r="C326" s="1" t="s">
        <v>62</v>
      </c>
      <c r="D326" s="1">
        <f>Fv!O15</f>
        <v>2528.39990234375</v>
      </c>
      <c r="E326" s="1" t="s">
        <v>30</v>
      </c>
      <c r="F326" s="1">
        <v>2</v>
      </c>
      <c r="G326" s="1" t="s">
        <v>6</v>
      </c>
      <c r="H326" s="1"/>
    </row>
    <row r="327" spans="1:8" x14ac:dyDescent="0.3">
      <c r="A327" s="1">
        <v>13</v>
      </c>
      <c r="B327" s="4">
        <f>Dados_fv[[#This Row],[Horas]]/24</f>
        <v>0.54166666666666663</v>
      </c>
      <c r="C327" s="1" t="s">
        <v>62</v>
      </c>
      <c r="D327" s="1">
        <f>Fv!O16</f>
        <v>2401.97998046875</v>
      </c>
      <c r="E327" s="1" t="s">
        <v>30</v>
      </c>
      <c r="F327" s="1">
        <v>2</v>
      </c>
      <c r="G327" s="1" t="s">
        <v>6</v>
      </c>
      <c r="H327" s="1"/>
    </row>
    <row r="328" spans="1:8" x14ac:dyDescent="0.3">
      <c r="A328" s="1">
        <v>14</v>
      </c>
      <c r="B328" s="4">
        <f>Dados_fv[[#This Row],[Horas]]/24</f>
        <v>0.58333333333333337</v>
      </c>
      <c r="C328" s="1" t="s">
        <v>62</v>
      </c>
      <c r="D328" s="1">
        <f>Fv!O17</f>
        <v>2069.760009765625</v>
      </c>
      <c r="E328" s="1" t="s">
        <v>30</v>
      </c>
      <c r="F328" s="1">
        <v>2</v>
      </c>
      <c r="G328" s="1" t="s">
        <v>6</v>
      </c>
      <c r="H328" s="1"/>
    </row>
    <row r="329" spans="1:8" x14ac:dyDescent="0.3">
      <c r="A329" s="1">
        <v>15</v>
      </c>
      <c r="B329" s="4">
        <f>Dados_fv[[#This Row],[Horas]]/24</f>
        <v>0.625</v>
      </c>
      <c r="C329" s="1" t="s">
        <v>62</v>
      </c>
      <c r="D329" s="1">
        <f>Fv!O18</f>
        <v>1575.251953125</v>
      </c>
      <c r="E329" s="1" t="s">
        <v>30</v>
      </c>
      <c r="F329" s="1">
        <v>2</v>
      </c>
      <c r="G329" s="1" t="s">
        <v>6</v>
      </c>
      <c r="H329" s="1"/>
    </row>
    <row r="330" spans="1:8" x14ac:dyDescent="0.3">
      <c r="A330" s="1">
        <v>16</v>
      </c>
      <c r="B330" s="4">
        <f>Dados_fv[[#This Row],[Horas]]/24</f>
        <v>0.66666666666666663</v>
      </c>
      <c r="C330" s="1" t="s">
        <v>62</v>
      </c>
      <c r="D330" s="1">
        <f>Fv!O19</f>
        <v>1298.303955078125</v>
      </c>
      <c r="E330" s="1" t="s">
        <v>30</v>
      </c>
      <c r="F330" s="1">
        <v>2</v>
      </c>
      <c r="G330" s="1" t="s">
        <v>6</v>
      </c>
      <c r="H330" s="1"/>
    </row>
    <row r="331" spans="1:8" x14ac:dyDescent="0.3">
      <c r="A331" s="1">
        <v>17</v>
      </c>
      <c r="B331" s="4">
        <f>Dados_fv[[#This Row],[Horas]]/24</f>
        <v>0.70833333333333337</v>
      </c>
      <c r="C331" s="1" t="s">
        <v>62</v>
      </c>
      <c r="D331" s="1">
        <f>Fv!O20</f>
        <v>662.676025390625</v>
      </c>
      <c r="E331" s="1" t="s">
        <v>30</v>
      </c>
      <c r="F331" s="1">
        <v>2</v>
      </c>
      <c r="G331" s="1" t="s">
        <v>6</v>
      </c>
      <c r="H331" s="1"/>
    </row>
    <row r="332" spans="1:8" x14ac:dyDescent="0.3">
      <c r="A332" s="1">
        <v>18</v>
      </c>
      <c r="B332" s="4">
        <f>Dados_fv[[#This Row],[Horas]]/24</f>
        <v>0.75</v>
      </c>
      <c r="C332" s="1" t="s">
        <v>62</v>
      </c>
      <c r="D332" s="1">
        <f>Fv!O21</f>
        <v>88.199996948242188</v>
      </c>
      <c r="E332" s="1" t="s">
        <v>30</v>
      </c>
      <c r="F332" s="1">
        <v>2</v>
      </c>
      <c r="G332" s="1" t="s">
        <v>6</v>
      </c>
      <c r="H332" s="1"/>
    </row>
    <row r="333" spans="1:8" x14ac:dyDescent="0.3">
      <c r="A333" s="1">
        <v>19</v>
      </c>
      <c r="B333" s="4">
        <f>Dados_fv[[#This Row],[Horas]]/24</f>
        <v>0.79166666666666663</v>
      </c>
      <c r="C333" s="1" t="s">
        <v>62</v>
      </c>
      <c r="D333" s="1">
        <f>Fv!O22</f>
        <v>0</v>
      </c>
      <c r="E333" s="1" t="s">
        <v>30</v>
      </c>
      <c r="F333" s="1">
        <v>2</v>
      </c>
      <c r="G333" s="1" t="s">
        <v>6</v>
      </c>
      <c r="H333" s="1"/>
    </row>
    <row r="334" spans="1:8" x14ac:dyDescent="0.3">
      <c r="A334" s="1">
        <v>20</v>
      </c>
      <c r="B334" s="4">
        <f>Dados_fv[[#This Row],[Horas]]/24</f>
        <v>0.83333333333333337</v>
      </c>
      <c r="C334" s="1" t="s">
        <v>62</v>
      </c>
      <c r="D334" s="1">
        <f>Fv!O23</f>
        <v>0</v>
      </c>
      <c r="E334" s="1" t="s">
        <v>30</v>
      </c>
      <c r="F334" s="1">
        <v>2</v>
      </c>
      <c r="G334" s="1" t="s">
        <v>6</v>
      </c>
      <c r="H334" s="1"/>
    </row>
    <row r="335" spans="1:8" x14ac:dyDescent="0.3">
      <c r="A335" s="1">
        <v>21</v>
      </c>
      <c r="B335" s="4">
        <f>Dados_fv[[#This Row],[Horas]]/24</f>
        <v>0.875</v>
      </c>
      <c r="C335" s="1" t="s">
        <v>62</v>
      </c>
      <c r="D335" s="1">
        <f>Fv!O24</f>
        <v>0</v>
      </c>
      <c r="E335" s="1" t="s">
        <v>30</v>
      </c>
      <c r="F335" s="1">
        <v>2</v>
      </c>
      <c r="G335" s="1" t="s">
        <v>6</v>
      </c>
      <c r="H335" s="1"/>
    </row>
    <row r="336" spans="1:8" x14ac:dyDescent="0.3">
      <c r="A336" s="1">
        <v>22</v>
      </c>
      <c r="B336" s="4">
        <f>Dados_fv[[#This Row],[Horas]]/24</f>
        <v>0.91666666666666663</v>
      </c>
      <c r="C336" s="1" t="s">
        <v>62</v>
      </c>
      <c r="D336" s="1">
        <f>Fv!O25</f>
        <v>0</v>
      </c>
      <c r="E336" s="1" t="s">
        <v>30</v>
      </c>
      <c r="F336" s="1">
        <v>2</v>
      </c>
      <c r="G336" s="1" t="s">
        <v>6</v>
      </c>
      <c r="H336" s="1"/>
    </row>
    <row r="337" spans="1:8" x14ac:dyDescent="0.3">
      <c r="A337" s="1">
        <v>23</v>
      </c>
      <c r="B337" s="4">
        <f>Dados_fv[[#This Row],[Horas]]/24</f>
        <v>0.95833333333333337</v>
      </c>
      <c r="C337" s="1" t="s">
        <v>62</v>
      </c>
      <c r="D337" s="1">
        <f>Fv!O26</f>
        <v>0</v>
      </c>
      <c r="E337" s="1" t="s">
        <v>30</v>
      </c>
      <c r="F337" s="1">
        <v>2</v>
      </c>
      <c r="G337" s="1" t="s">
        <v>6</v>
      </c>
      <c r="H337" s="1"/>
    </row>
    <row r="338" spans="1:8" x14ac:dyDescent="0.3">
      <c r="A338" s="1">
        <v>0</v>
      </c>
      <c r="B338" s="4">
        <f>Dados_fv[[#This Row],[Horas]]/24</f>
        <v>0</v>
      </c>
      <c r="C338" s="1" t="s">
        <v>62</v>
      </c>
      <c r="D338" s="21">
        <f>Fv!P3</f>
        <v>1</v>
      </c>
      <c r="E338" s="1" t="s">
        <v>49</v>
      </c>
      <c r="F338" s="1">
        <v>3</v>
      </c>
      <c r="G338" s="1" t="s">
        <v>6</v>
      </c>
      <c r="H338" s="1"/>
    </row>
    <row r="339" spans="1:8" x14ac:dyDescent="0.3">
      <c r="A339" s="1">
        <v>1</v>
      </c>
      <c r="B339" s="4">
        <f>Dados_fv[[#This Row],[Horas]]/24</f>
        <v>4.1666666666666664E-2</v>
      </c>
      <c r="C339" s="1" t="s">
        <v>62</v>
      </c>
      <c r="D339" s="21">
        <f>Fv!P4</f>
        <v>1</v>
      </c>
      <c r="E339" s="1" t="s">
        <v>49</v>
      </c>
      <c r="F339" s="1">
        <v>3</v>
      </c>
      <c r="G339" s="1" t="s">
        <v>6</v>
      </c>
      <c r="H339" s="1"/>
    </row>
    <row r="340" spans="1:8" x14ac:dyDescent="0.3">
      <c r="A340" s="1">
        <v>2</v>
      </c>
      <c r="B340" s="4">
        <f>Dados_fv[[#This Row],[Horas]]/24</f>
        <v>8.3333333333333329E-2</v>
      </c>
      <c r="C340" s="1" t="s">
        <v>62</v>
      </c>
      <c r="D340" s="21">
        <f>Fv!P5</f>
        <v>1</v>
      </c>
      <c r="E340" s="1" t="s">
        <v>49</v>
      </c>
      <c r="F340" s="1">
        <v>3</v>
      </c>
      <c r="G340" s="1" t="s">
        <v>6</v>
      </c>
      <c r="H340" s="1"/>
    </row>
    <row r="341" spans="1:8" x14ac:dyDescent="0.3">
      <c r="A341" s="1">
        <v>3</v>
      </c>
      <c r="B341" s="4">
        <f>Dados_fv[[#This Row],[Horas]]/24</f>
        <v>0.125</v>
      </c>
      <c r="C341" s="1" t="s">
        <v>62</v>
      </c>
      <c r="D341" s="21">
        <f>Fv!P6</f>
        <v>1</v>
      </c>
      <c r="E341" s="1" t="s">
        <v>49</v>
      </c>
      <c r="F341" s="1">
        <v>3</v>
      </c>
      <c r="G341" s="1" t="s">
        <v>6</v>
      </c>
      <c r="H341" s="1"/>
    </row>
    <row r="342" spans="1:8" x14ac:dyDescent="0.3">
      <c r="A342" s="1">
        <v>4</v>
      </c>
      <c r="B342" s="4">
        <f>Dados_fv[[#This Row],[Horas]]/24</f>
        <v>0.16666666666666666</v>
      </c>
      <c r="C342" s="1" t="s">
        <v>62</v>
      </c>
      <c r="D342" s="21">
        <f>Fv!P7</f>
        <v>1</v>
      </c>
      <c r="E342" s="1" t="s">
        <v>49</v>
      </c>
      <c r="F342" s="1">
        <v>3</v>
      </c>
      <c r="G342" s="1" t="s">
        <v>6</v>
      </c>
      <c r="H342" s="1"/>
    </row>
    <row r="343" spans="1:8" x14ac:dyDescent="0.3">
      <c r="A343" s="1">
        <v>5</v>
      </c>
      <c r="B343" s="4">
        <f>Dados_fv[[#This Row],[Horas]]/24</f>
        <v>0.20833333333333334</v>
      </c>
      <c r="C343" s="1" t="s">
        <v>62</v>
      </c>
      <c r="D343" s="21">
        <f>Fv!P8</f>
        <v>1</v>
      </c>
      <c r="E343" s="1" t="s">
        <v>49</v>
      </c>
      <c r="F343" s="1">
        <v>3</v>
      </c>
      <c r="G343" s="1" t="s">
        <v>6</v>
      </c>
      <c r="H343" s="1"/>
    </row>
    <row r="344" spans="1:8" x14ac:dyDescent="0.3">
      <c r="A344" s="1">
        <v>6</v>
      </c>
      <c r="B344" s="4">
        <f>Dados_fv[[#This Row],[Horas]]/24</f>
        <v>0.25</v>
      </c>
      <c r="C344" s="1" t="s">
        <v>62</v>
      </c>
      <c r="D344" s="21">
        <f>Fv!P9</f>
        <v>1</v>
      </c>
      <c r="E344" s="1" t="s">
        <v>49</v>
      </c>
      <c r="F344" s="1">
        <v>3</v>
      </c>
      <c r="G344" s="1" t="s">
        <v>6</v>
      </c>
      <c r="H344" s="1"/>
    </row>
    <row r="345" spans="1:8" x14ac:dyDescent="0.3">
      <c r="A345" s="1">
        <v>7</v>
      </c>
      <c r="B345" s="4">
        <f>Dados_fv[[#This Row],[Horas]]/24</f>
        <v>0.29166666666666669</v>
      </c>
      <c r="C345" s="1" t="s">
        <v>62</v>
      </c>
      <c r="D345" s="21">
        <f>Fv!P10</f>
        <v>1</v>
      </c>
      <c r="E345" s="1" t="s">
        <v>49</v>
      </c>
      <c r="F345" s="1">
        <v>3</v>
      </c>
      <c r="G345" s="1" t="s">
        <v>6</v>
      </c>
      <c r="H345" s="1"/>
    </row>
    <row r="346" spans="1:8" x14ac:dyDescent="0.3">
      <c r="A346" s="1">
        <v>8</v>
      </c>
      <c r="B346" s="4">
        <f>Dados_fv[[#This Row],[Horas]]/24</f>
        <v>0.33333333333333331</v>
      </c>
      <c r="C346" s="1" t="s">
        <v>62</v>
      </c>
      <c r="D346" s="21">
        <f>Fv!P11</f>
        <v>0.95999997854232788</v>
      </c>
      <c r="E346" s="1" t="s">
        <v>49</v>
      </c>
      <c r="F346" s="1">
        <v>3</v>
      </c>
      <c r="G346" s="1" t="s">
        <v>6</v>
      </c>
      <c r="H346" s="1"/>
    </row>
    <row r="347" spans="1:8" x14ac:dyDescent="0.3">
      <c r="A347" s="1">
        <v>9</v>
      </c>
      <c r="B347" s="4">
        <f>Dados_fv[[#This Row],[Horas]]/24</f>
        <v>0.375</v>
      </c>
      <c r="C347" s="1" t="s">
        <v>62</v>
      </c>
      <c r="D347" s="21">
        <f>Fv!P12</f>
        <v>0.93999999761581421</v>
      </c>
      <c r="E347" s="1" t="s">
        <v>49</v>
      </c>
      <c r="F347" s="1">
        <v>3</v>
      </c>
      <c r="G347" s="1" t="s">
        <v>6</v>
      </c>
      <c r="H347" s="1"/>
    </row>
    <row r="348" spans="1:8" x14ac:dyDescent="0.3">
      <c r="A348" s="1">
        <v>10</v>
      </c>
      <c r="B348" s="4">
        <f>Dados_fv[[#This Row],[Horas]]/24</f>
        <v>0.41666666666666669</v>
      </c>
      <c r="C348" s="1" t="s">
        <v>62</v>
      </c>
      <c r="D348" s="21">
        <f>Fv!P13</f>
        <v>0.92000001668930054</v>
      </c>
      <c r="E348" s="1" t="s">
        <v>49</v>
      </c>
      <c r="F348" s="1">
        <v>3</v>
      </c>
      <c r="G348" s="1" t="s">
        <v>6</v>
      </c>
      <c r="H348" s="1"/>
    </row>
    <row r="349" spans="1:8" x14ac:dyDescent="0.3">
      <c r="A349" s="1">
        <v>11</v>
      </c>
      <c r="B349" s="4">
        <f>Dados_fv[[#This Row],[Horas]]/24</f>
        <v>0.45833333333333331</v>
      </c>
      <c r="C349" s="1" t="s">
        <v>62</v>
      </c>
      <c r="D349" s="21">
        <f>Fv!P14</f>
        <v>0.89999997615814209</v>
      </c>
      <c r="E349" s="1" t="s">
        <v>49</v>
      </c>
      <c r="F349" s="1">
        <v>3</v>
      </c>
      <c r="G349" s="1" t="s">
        <v>6</v>
      </c>
      <c r="H349" s="1"/>
    </row>
    <row r="350" spans="1:8" x14ac:dyDescent="0.3">
      <c r="A350" s="1">
        <v>12</v>
      </c>
      <c r="B350" s="4">
        <f>Dados_fv[[#This Row],[Horas]]/24</f>
        <v>0.5</v>
      </c>
      <c r="C350" s="1" t="s">
        <v>62</v>
      </c>
      <c r="D350" s="21">
        <f>Fv!P15</f>
        <v>0.86000001430511475</v>
      </c>
      <c r="E350" s="1" t="s">
        <v>49</v>
      </c>
      <c r="F350" s="1">
        <v>3</v>
      </c>
      <c r="G350" s="1" t="s">
        <v>6</v>
      </c>
      <c r="H350" s="1"/>
    </row>
    <row r="351" spans="1:8" x14ac:dyDescent="0.3">
      <c r="A351" s="1">
        <v>13</v>
      </c>
      <c r="B351" s="4">
        <f>Dados_fv[[#This Row],[Horas]]/24</f>
        <v>0.54166666666666663</v>
      </c>
      <c r="C351" s="1" t="s">
        <v>62</v>
      </c>
      <c r="D351" s="21">
        <f>Fv!P16</f>
        <v>0.86000001430511475</v>
      </c>
      <c r="E351" s="1" t="s">
        <v>49</v>
      </c>
      <c r="F351" s="1">
        <v>3</v>
      </c>
      <c r="G351" s="1" t="s">
        <v>6</v>
      </c>
      <c r="H351" s="1"/>
    </row>
    <row r="352" spans="1:8" x14ac:dyDescent="0.3">
      <c r="A352" s="1">
        <v>14</v>
      </c>
      <c r="B352" s="4">
        <f>Dados_fv[[#This Row],[Horas]]/24</f>
        <v>0.58333333333333337</v>
      </c>
      <c r="C352" s="1" t="s">
        <v>62</v>
      </c>
      <c r="D352" s="21">
        <f>Fv!P17</f>
        <v>0.87999999523162842</v>
      </c>
      <c r="E352" s="1" t="s">
        <v>49</v>
      </c>
      <c r="F352" s="1">
        <v>3</v>
      </c>
      <c r="G352" s="1" t="s">
        <v>6</v>
      </c>
      <c r="H352" s="1"/>
    </row>
    <row r="353" spans="1:8" x14ac:dyDescent="0.3">
      <c r="A353" s="1">
        <v>15</v>
      </c>
      <c r="B353" s="4">
        <f>Dados_fv[[#This Row],[Horas]]/24</f>
        <v>0.625</v>
      </c>
      <c r="C353" s="1" t="s">
        <v>62</v>
      </c>
      <c r="D353" s="21">
        <f>Fv!P18</f>
        <v>0.93999999761581421</v>
      </c>
      <c r="E353" s="1" t="s">
        <v>49</v>
      </c>
      <c r="F353" s="1">
        <v>3</v>
      </c>
      <c r="G353" s="1" t="s">
        <v>6</v>
      </c>
      <c r="H353" s="1"/>
    </row>
    <row r="354" spans="1:8" x14ac:dyDescent="0.3">
      <c r="A354" s="1">
        <v>16</v>
      </c>
      <c r="B354" s="4">
        <f>Dados_fv[[#This Row],[Horas]]/24</f>
        <v>0.66666666666666663</v>
      </c>
      <c r="C354" s="1" t="s">
        <v>62</v>
      </c>
      <c r="D354" s="21">
        <f>Fv!P19</f>
        <v>0.95999997854232788</v>
      </c>
      <c r="E354" s="1" t="s">
        <v>49</v>
      </c>
      <c r="F354" s="1">
        <v>3</v>
      </c>
      <c r="G354" s="1" t="s">
        <v>6</v>
      </c>
      <c r="H354" s="1"/>
    </row>
    <row r="355" spans="1:8" x14ac:dyDescent="0.3">
      <c r="A355" s="1">
        <v>17</v>
      </c>
      <c r="B355" s="4">
        <f>Dados_fv[[#This Row],[Horas]]/24</f>
        <v>0.70833333333333337</v>
      </c>
      <c r="C355" s="1" t="s">
        <v>62</v>
      </c>
      <c r="D355" s="21">
        <f>Fv!P20</f>
        <v>0.98000001907348633</v>
      </c>
      <c r="E355" s="1" t="s">
        <v>49</v>
      </c>
      <c r="F355" s="1">
        <v>3</v>
      </c>
      <c r="G355" s="1" t="s">
        <v>6</v>
      </c>
      <c r="H355" s="1"/>
    </row>
    <row r="356" spans="1:8" x14ac:dyDescent="0.3">
      <c r="A356" s="1">
        <v>18</v>
      </c>
      <c r="B356" s="4">
        <f>Dados_fv[[#This Row],[Horas]]/24</f>
        <v>0.75</v>
      </c>
      <c r="C356" s="1" t="s">
        <v>62</v>
      </c>
      <c r="D356" s="21">
        <f>Fv!P21</f>
        <v>1</v>
      </c>
      <c r="E356" s="1" t="s">
        <v>49</v>
      </c>
      <c r="F356" s="1">
        <v>3</v>
      </c>
      <c r="G356" s="1" t="s">
        <v>6</v>
      </c>
      <c r="H356" s="1"/>
    </row>
    <row r="357" spans="1:8" x14ac:dyDescent="0.3">
      <c r="A357" s="1">
        <v>19</v>
      </c>
      <c r="B357" s="4">
        <f>Dados_fv[[#This Row],[Horas]]/24</f>
        <v>0.79166666666666663</v>
      </c>
      <c r="C357" s="1" t="s">
        <v>62</v>
      </c>
      <c r="D357" s="21">
        <f>Fv!P22</f>
        <v>1</v>
      </c>
      <c r="E357" s="1" t="s">
        <v>49</v>
      </c>
      <c r="F357" s="1">
        <v>3</v>
      </c>
      <c r="G357" s="1" t="s">
        <v>6</v>
      </c>
      <c r="H357" s="1"/>
    </row>
    <row r="358" spans="1:8" x14ac:dyDescent="0.3">
      <c r="A358" s="1">
        <v>20</v>
      </c>
      <c r="B358" s="4">
        <f>Dados_fv[[#This Row],[Horas]]/24</f>
        <v>0.83333333333333337</v>
      </c>
      <c r="C358" s="1" t="s">
        <v>62</v>
      </c>
      <c r="D358" s="21">
        <f>Fv!P23</f>
        <v>1</v>
      </c>
      <c r="E358" s="1" t="s">
        <v>49</v>
      </c>
      <c r="F358" s="1">
        <v>3</v>
      </c>
      <c r="G358" s="1" t="s">
        <v>6</v>
      </c>
      <c r="H358" s="1"/>
    </row>
    <row r="359" spans="1:8" x14ac:dyDescent="0.3">
      <c r="A359" s="1">
        <v>21</v>
      </c>
      <c r="B359" s="4">
        <f>Dados_fv[[#This Row],[Horas]]/24</f>
        <v>0.875</v>
      </c>
      <c r="C359" s="1" t="s">
        <v>62</v>
      </c>
      <c r="D359" s="21">
        <f>Fv!P24</f>
        <v>1</v>
      </c>
      <c r="E359" s="1" t="s">
        <v>49</v>
      </c>
      <c r="F359" s="1">
        <v>3</v>
      </c>
      <c r="G359" s="1" t="s">
        <v>6</v>
      </c>
      <c r="H359" s="1"/>
    </row>
    <row r="360" spans="1:8" x14ac:dyDescent="0.3">
      <c r="A360" s="1">
        <v>22</v>
      </c>
      <c r="B360" s="4">
        <f>Dados_fv[[#This Row],[Horas]]/24</f>
        <v>0.91666666666666663</v>
      </c>
      <c r="C360" s="1" t="s">
        <v>62</v>
      </c>
      <c r="D360" s="21">
        <f>Fv!P25</f>
        <v>1</v>
      </c>
      <c r="E360" s="1" t="s">
        <v>49</v>
      </c>
      <c r="F360" s="1">
        <v>3</v>
      </c>
      <c r="G360" s="1" t="s">
        <v>6</v>
      </c>
      <c r="H360" s="1"/>
    </row>
    <row r="361" spans="1:8" x14ac:dyDescent="0.3">
      <c r="A361" s="1">
        <v>23</v>
      </c>
      <c r="B361" s="4">
        <f>Dados_fv[[#This Row],[Horas]]/24</f>
        <v>0.95833333333333337</v>
      </c>
      <c r="C361" s="1" t="s">
        <v>62</v>
      </c>
      <c r="D361" s="21">
        <f>Fv!P26</f>
        <v>1</v>
      </c>
      <c r="E361" s="1" t="s">
        <v>49</v>
      </c>
      <c r="F361" s="1">
        <v>3</v>
      </c>
      <c r="G361" s="1" t="s">
        <v>6</v>
      </c>
      <c r="H361" s="1"/>
    </row>
    <row r="362" spans="1:8" x14ac:dyDescent="0.3">
      <c r="A362" s="1">
        <v>0</v>
      </c>
      <c r="B362" s="4">
        <f>Dados_fv[[#This Row],[Horas]]/24</f>
        <v>0</v>
      </c>
      <c r="C362" s="1" t="s">
        <v>62</v>
      </c>
      <c r="D362" s="21">
        <f>Fv!Q3</f>
        <v>1</v>
      </c>
      <c r="E362" s="1" t="s">
        <v>50</v>
      </c>
      <c r="F362" s="1">
        <v>4</v>
      </c>
      <c r="G362" s="1" t="s">
        <v>6</v>
      </c>
      <c r="H362" s="1"/>
    </row>
    <row r="363" spans="1:8" x14ac:dyDescent="0.3">
      <c r="A363" s="1">
        <v>1</v>
      </c>
      <c r="B363" s="4">
        <f>Dados_fv[[#This Row],[Horas]]/24</f>
        <v>4.1666666666666664E-2</v>
      </c>
      <c r="C363" s="1" t="s">
        <v>62</v>
      </c>
      <c r="D363" s="21">
        <f>Fv!Q4</f>
        <v>1</v>
      </c>
      <c r="E363" s="1" t="s">
        <v>50</v>
      </c>
      <c r="F363" s="1">
        <v>4</v>
      </c>
      <c r="G363" s="1" t="s">
        <v>6</v>
      </c>
      <c r="H363" s="1"/>
    </row>
    <row r="364" spans="1:8" x14ac:dyDescent="0.3">
      <c r="A364" s="1">
        <v>2</v>
      </c>
      <c r="B364" s="4">
        <f>Dados_fv[[#This Row],[Horas]]/24</f>
        <v>8.3333333333333329E-2</v>
      </c>
      <c r="C364" s="1" t="s">
        <v>62</v>
      </c>
      <c r="D364" s="21">
        <f>Fv!Q5</f>
        <v>1</v>
      </c>
      <c r="E364" s="1" t="s">
        <v>50</v>
      </c>
      <c r="F364" s="1">
        <v>4</v>
      </c>
      <c r="G364" s="1" t="s">
        <v>6</v>
      </c>
      <c r="H364" s="1"/>
    </row>
    <row r="365" spans="1:8" x14ac:dyDescent="0.3">
      <c r="A365" s="1">
        <v>3</v>
      </c>
      <c r="B365" s="4">
        <f>Dados_fv[[#This Row],[Horas]]/24</f>
        <v>0.125</v>
      </c>
      <c r="C365" s="1" t="s">
        <v>62</v>
      </c>
      <c r="D365" s="21">
        <f>Fv!Q6</f>
        <v>1</v>
      </c>
      <c r="E365" s="1" t="s">
        <v>50</v>
      </c>
      <c r="F365" s="1">
        <v>4</v>
      </c>
      <c r="G365" s="1" t="s">
        <v>6</v>
      </c>
      <c r="H365" s="1"/>
    </row>
    <row r="366" spans="1:8" x14ac:dyDescent="0.3">
      <c r="A366" s="1">
        <v>4</v>
      </c>
      <c r="B366" s="4">
        <f>Dados_fv[[#This Row],[Horas]]/24</f>
        <v>0.16666666666666666</v>
      </c>
      <c r="C366" s="1" t="s">
        <v>62</v>
      </c>
      <c r="D366" s="21">
        <f>Fv!Q7</f>
        <v>1</v>
      </c>
      <c r="E366" s="1" t="s">
        <v>50</v>
      </c>
      <c r="F366" s="1">
        <v>4</v>
      </c>
      <c r="G366" s="1" t="s">
        <v>6</v>
      </c>
      <c r="H366" s="1"/>
    </row>
    <row r="367" spans="1:8" x14ac:dyDescent="0.3">
      <c r="A367" s="1">
        <v>5</v>
      </c>
      <c r="B367" s="4">
        <f>Dados_fv[[#This Row],[Horas]]/24</f>
        <v>0.20833333333333334</v>
      </c>
      <c r="C367" s="1" t="s">
        <v>62</v>
      </c>
      <c r="D367" s="21">
        <f>Fv!Q8</f>
        <v>0.82392001152038574</v>
      </c>
      <c r="E367" s="1" t="s">
        <v>50</v>
      </c>
      <c r="F367" s="1">
        <v>4</v>
      </c>
      <c r="G367" s="1" t="s">
        <v>6</v>
      </c>
      <c r="H367" s="1"/>
    </row>
    <row r="368" spans="1:8" x14ac:dyDescent="0.3">
      <c r="A368" s="1">
        <v>6</v>
      </c>
      <c r="B368" s="4">
        <f>Dados_fv[[#This Row],[Horas]]/24</f>
        <v>0.25</v>
      </c>
      <c r="C368" s="1" t="s">
        <v>62</v>
      </c>
      <c r="D368" s="21">
        <f>Fv!Q9</f>
        <v>0.83763998746871948</v>
      </c>
      <c r="E368" s="1" t="s">
        <v>50</v>
      </c>
      <c r="F368" s="1">
        <v>4</v>
      </c>
      <c r="G368" s="1" t="s">
        <v>6</v>
      </c>
      <c r="H368" s="1"/>
    </row>
    <row r="369" spans="1:8" x14ac:dyDescent="0.3">
      <c r="A369" s="1">
        <v>7</v>
      </c>
      <c r="B369" s="4">
        <f>Dados_fv[[#This Row],[Horas]]/24</f>
        <v>0.29166666666666669</v>
      </c>
      <c r="C369" s="1" t="s">
        <v>62</v>
      </c>
      <c r="D369" s="21">
        <f>Fv!Q10</f>
        <v>0.85332000255584717</v>
      </c>
      <c r="E369" s="1" t="s">
        <v>50</v>
      </c>
      <c r="F369" s="1">
        <v>4</v>
      </c>
      <c r="G369" s="1" t="s">
        <v>6</v>
      </c>
      <c r="H369" s="1"/>
    </row>
    <row r="370" spans="1:8" x14ac:dyDescent="0.3">
      <c r="A370" s="1">
        <v>8</v>
      </c>
      <c r="B370" s="4">
        <f>Dados_fv[[#This Row],[Horas]]/24</f>
        <v>0.33333333333333331</v>
      </c>
      <c r="C370" s="1" t="s">
        <v>62</v>
      </c>
      <c r="D370" s="21">
        <f>Fv!Q11</f>
        <v>0.87456637620925903</v>
      </c>
      <c r="E370" s="1" t="s">
        <v>50</v>
      </c>
      <c r="F370" s="1">
        <v>4</v>
      </c>
      <c r="G370" s="1" t="s">
        <v>6</v>
      </c>
      <c r="H370" s="1"/>
    </row>
    <row r="371" spans="1:8" x14ac:dyDescent="0.3">
      <c r="A371" s="1">
        <v>9</v>
      </c>
      <c r="B371" s="4">
        <f>Dados_fv[[#This Row],[Horas]]/24</f>
        <v>0.375</v>
      </c>
      <c r="C371" s="1" t="s">
        <v>62</v>
      </c>
      <c r="D371" s="21">
        <f>Fv!Q12</f>
        <v>0.90592682361602783</v>
      </c>
      <c r="E371" s="1" t="s">
        <v>50</v>
      </c>
      <c r="F371" s="1">
        <v>4</v>
      </c>
      <c r="G371" s="1" t="s">
        <v>6</v>
      </c>
      <c r="H371" s="1"/>
    </row>
    <row r="372" spans="1:8" x14ac:dyDescent="0.3">
      <c r="A372" s="1">
        <v>10</v>
      </c>
      <c r="B372" s="4">
        <f>Dados_fv[[#This Row],[Horas]]/24</f>
        <v>0.41666666666666669</v>
      </c>
      <c r="C372" s="1" t="s">
        <v>62</v>
      </c>
      <c r="D372" s="21">
        <f>Fv!Q13</f>
        <v>0.92071497440338135</v>
      </c>
      <c r="E372" s="1" t="s">
        <v>50</v>
      </c>
      <c r="F372" s="1">
        <v>4</v>
      </c>
      <c r="G372" s="1" t="s">
        <v>6</v>
      </c>
      <c r="H372" s="1"/>
    </row>
    <row r="373" spans="1:8" x14ac:dyDescent="0.3">
      <c r="A373" s="1">
        <v>11</v>
      </c>
      <c r="B373" s="4">
        <f>Dados_fv[[#This Row],[Horas]]/24</f>
        <v>0.45833333333333331</v>
      </c>
      <c r="C373" s="1" t="s">
        <v>62</v>
      </c>
      <c r="D373" s="21">
        <f>Fv!Q14</f>
        <v>0.93038135766983032</v>
      </c>
      <c r="E373" s="1" t="s">
        <v>50</v>
      </c>
      <c r="F373" s="1">
        <v>4</v>
      </c>
      <c r="G373" s="1" t="s">
        <v>6</v>
      </c>
      <c r="H373" s="1"/>
    </row>
    <row r="374" spans="1:8" x14ac:dyDescent="0.3">
      <c r="A374" s="1">
        <v>12</v>
      </c>
      <c r="B374" s="4">
        <f>Dados_fv[[#This Row],[Horas]]/24</f>
        <v>0.5</v>
      </c>
      <c r="C374" s="1" t="s">
        <v>62</v>
      </c>
      <c r="D374" s="21">
        <f>Fv!Q15</f>
        <v>0.93142664432525635</v>
      </c>
      <c r="E374" s="1" t="s">
        <v>50</v>
      </c>
      <c r="F374" s="1">
        <v>4</v>
      </c>
      <c r="G374" s="1" t="s">
        <v>6</v>
      </c>
      <c r="H374" s="1"/>
    </row>
    <row r="375" spans="1:8" x14ac:dyDescent="0.3">
      <c r="A375" s="1">
        <v>13</v>
      </c>
      <c r="B375" s="4">
        <f>Dados_fv[[#This Row],[Horas]]/24</f>
        <v>0.54166666666666663</v>
      </c>
      <c r="C375" s="1" t="s">
        <v>62</v>
      </c>
      <c r="D375" s="21">
        <f>Fv!Q16</f>
        <v>0.93002200126647949</v>
      </c>
      <c r="E375" s="1" t="s">
        <v>50</v>
      </c>
      <c r="F375" s="1">
        <v>4</v>
      </c>
      <c r="G375" s="1" t="s">
        <v>6</v>
      </c>
      <c r="H375" s="1"/>
    </row>
    <row r="376" spans="1:8" x14ac:dyDescent="0.3">
      <c r="A376" s="1">
        <v>14</v>
      </c>
      <c r="B376" s="4">
        <f>Dados_fv[[#This Row],[Horas]]/24</f>
        <v>0.58333333333333337</v>
      </c>
      <c r="C376" s="1" t="s">
        <v>62</v>
      </c>
      <c r="D376" s="21">
        <f>Fv!Q17</f>
        <v>0.92174398899078369</v>
      </c>
      <c r="E376" s="1" t="s">
        <v>50</v>
      </c>
      <c r="F376" s="1">
        <v>4</v>
      </c>
      <c r="G376" s="1" t="s">
        <v>6</v>
      </c>
      <c r="H376" s="1"/>
    </row>
    <row r="377" spans="1:8" x14ac:dyDescent="0.3">
      <c r="A377" s="1">
        <v>15</v>
      </c>
      <c r="B377" s="4">
        <f>Dados_fv[[#This Row],[Horas]]/24</f>
        <v>0.625</v>
      </c>
      <c r="C377" s="1" t="s">
        <v>62</v>
      </c>
      <c r="D377" s="21">
        <f>Fv!Q18</f>
        <v>0.90938127040863037</v>
      </c>
      <c r="E377" s="1" t="s">
        <v>50</v>
      </c>
      <c r="F377" s="1">
        <v>4</v>
      </c>
      <c r="G377" s="1" t="s">
        <v>6</v>
      </c>
      <c r="H377" s="1"/>
    </row>
    <row r="378" spans="1:8" x14ac:dyDescent="0.3">
      <c r="A378" s="1">
        <v>16</v>
      </c>
      <c r="B378" s="4">
        <f>Dados_fv[[#This Row],[Horas]]/24</f>
        <v>0.66666666666666663</v>
      </c>
      <c r="C378" s="1" t="s">
        <v>62</v>
      </c>
      <c r="D378" s="21">
        <f>Fv!Q19</f>
        <v>0.902457594871521</v>
      </c>
      <c r="E378" s="1" t="s">
        <v>50</v>
      </c>
      <c r="F378" s="1">
        <v>4</v>
      </c>
      <c r="G378" s="1" t="s">
        <v>6</v>
      </c>
      <c r="H378" s="1"/>
    </row>
    <row r="379" spans="1:8" x14ac:dyDescent="0.3">
      <c r="A379" s="1">
        <v>17</v>
      </c>
      <c r="B379" s="4">
        <f>Dados_fv[[#This Row],[Horas]]/24</f>
        <v>0.70833333333333337</v>
      </c>
      <c r="C379" s="1" t="s">
        <v>62</v>
      </c>
      <c r="D379" s="21">
        <f>Fv!Q20</f>
        <v>0.86417841911315918</v>
      </c>
      <c r="E379" s="1" t="s">
        <v>50</v>
      </c>
      <c r="F379" s="1">
        <v>4</v>
      </c>
      <c r="G379" s="1" t="s">
        <v>6</v>
      </c>
      <c r="H379" s="1"/>
    </row>
    <row r="380" spans="1:8" x14ac:dyDescent="0.3">
      <c r="A380" s="1">
        <v>18</v>
      </c>
      <c r="B380" s="4">
        <f>Dados_fv[[#This Row],[Horas]]/24</f>
        <v>0.75</v>
      </c>
      <c r="C380" s="1" t="s">
        <v>62</v>
      </c>
      <c r="D380" s="21">
        <f>Fv!Q21</f>
        <v>0.82587999105453491</v>
      </c>
      <c r="E380" s="1" t="s">
        <v>50</v>
      </c>
      <c r="F380" s="1">
        <v>4</v>
      </c>
      <c r="G380" s="1" t="s">
        <v>6</v>
      </c>
      <c r="H380" s="1"/>
    </row>
    <row r="381" spans="1:8" x14ac:dyDescent="0.3">
      <c r="A381" s="1">
        <v>19</v>
      </c>
      <c r="B381" s="4">
        <f>Dados_fv[[#This Row],[Horas]]/24</f>
        <v>0.79166666666666663</v>
      </c>
      <c r="C381" s="1" t="s">
        <v>62</v>
      </c>
      <c r="D381" s="21">
        <f>Fv!Q22</f>
        <v>1</v>
      </c>
      <c r="E381" s="1" t="s">
        <v>50</v>
      </c>
      <c r="F381" s="1">
        <v>4</v>
      </c>
      <c r="G381" s="1" t="s">
        <v>6</v>
      </c>
      <c r="H381" s="1"/>
    </row>
    <row r="382" spans="1:8" x14ac:dyDescent="0.3">
      <c r="A382" s="1">
        <v>20</v>
      </c>
      <c r="B382" s="4">
        <f>Dados_fv[[#This Row],[Horas]]/24</f>
        <v>0.83333333333333337</v>
      </c>
      <c r="C382" s="1" t="s">
        <v>62</v>
      </c>
      <c r="D382" s="21">
        <f>Fv!Q23</f>
        <v>1</v>
      </c>
      <c r="E382" s="1" t="s">
        <v>50</v>
      </c>
      <c r="F382" s="1">
        <v>4</v>
      </c>
      <c r="G382" s="1" t="s">
        <v>6</v>
      </c>
      <c r="H382" s="1"/>
    </row>
    <row r="383" spans="1:8" x14ac:dyDescent="0.3">
      <c r="A383" s="1">
        <v>21</v>
      </c>
      <c r="B383" s="4">
        <f>Dados_fv[[#This Row],[Horas]]/24</f>
        <v>0.875</v>
      </c>
      <c r="C383" s="1" t="s">
        <v>62</v>
      </c>
      <c r="D383" s="21">
        <f>Fv!Q24</f>
        <v>1</v>
      </c>
      <c r="E383" s="1" t="s">
        <v>50</v>
      </c>
      <c r="F383" s="1">
        <v>4</v>
      </c>
      <c r="G383" s="1" t="s">
        <v>6</v>
      </c>
      <c r="H383" s="1"/>
    </row>
    <row r="384" spans="1:8" x14ac:dyDescent="0.3">
      <c r="A384" s="1">
        <v>22</v>
      </c>
      <c r="B384" s="4">
        <f>Dados_fv[[#This Row],[Horas]]/24</f>
        <v>0.91666666666666663</v>
      </c>
      <c r="C384" s="1" t="s">
        <v>62</v>
      </c>
      <c r="D384" s="21">
        <f>Fv!Q25</f>
        <v>1</v>
      </c>
      <c r="E384" s="1" t="s">
        <v>50</v>
      </c>
      <c r="F384" s="1">
        <v>4</v>
      </c>
      <c r="G384" s="1" t="s">
        <v>6</v>
      </c>
      <c r="H384" s="1"/>
    </row>
    <row r="385" spans="1:8" x14ac:dyDescent="0.3">
      <c r="A385" s="1">
        <v>23</v>
      </c>
      <c r="B385" s="4">
        <f>Dados_fv[[#This Row],[Horas]]/24</f>
        <v>0.95833333333333337</v>
      </c>
      <c r="C385" s="1" t="s">
        <v>62</v>
      </c>
      <c r="D385" s="21">
        <f>Fv!Q26</f>
        <v>1</v>
      </c>
      <c r="E385" s="1" t="s">
        <v>50</v>
      </c>
      <c r="F385" s="1">
        <v>4</v>
      </c>
      <c r="G385" s="1" t="s">
        <v>6</v>
      </c>
      <c r="H385" s="1"/>
    </row>
    <row r="386" spans="1:8" x14ac:dyDescent="0.3">
      <c r="A386" s="1">
        <v>0</v>
      </c>
      <c r="B386" s="4">
        <f>Dados_fv[[#This Row],[Horas]]/24</f>
        <v>0</v>
      </c>
      <c r="C386" s="1" t="s">
        <v>65</v>
      </c>
      <c r="D386" s="1">
        <f>Fv!R3</f>
        <v>0</v>
      </c>
      <c r="E386" s="1" t="s">
        <v>48</v>
      </c>
      <c r="F386" s="1">
        <v>1</v>
      </c>
      <c r="G386" s="1" t="s">
        <v>6</v>
      </c>
      <c r="H386" s="1"/>
    </row>
    <row r="387" spans="1:8" x14ac:dyDescent="0.3">
      <c r="A387" s="1">
        <v>1</v>
      </c>
      <c r="B387" s="4">
        <f>Dados_fv[[#This Row],[Horas]]/24</f>
        <v>4.1666666666666664E-2</v>
      </c>
      <c r="C387" s="1" t="s">
        <v>65</v>
      </c>
      <c r="D387" s="1">
        <f>Fv!R4</f>
        <v>0</v>
      </c>
      <c r="E387" s="1" t="s">
        <v>48</v>
      </c>
      <c r="F387" s="1">
        <v>1</v>
      </c>
      <c r="G387" s="1" t="s">
        <v>6</v>
      </c>
      <c r="H387" s="1"/>
    </row>
    <row r="388" spans="1:8" x14ac:dyDescent="0.3">
      <c r="A388" s="1">
        <v>2</v>
      </c>
      <c r="B388" s="4">
        <f>Dados_fv[[#This Row],[Horas]]/24</f>
        <v>8.3333333333333329E-2</v>
      </c>
      <c r="C388" s="1" t="s">
        <v>65</v>
      </c>
      <c r="D388" s="1">
        <f>Fv!R5</f>
        <v>0</v>
      </c>
      <c r="E388" s="1" t="s">
        <v>48</v>
      </c>
      <c r="F388" s="1">
        <v>1</v>
      </c>
      <c r="G388" s="1" t="s">
        <v>6</v>
      </c>
      <c r="H388" s="1"/>
    </row>
    <row r="389" spans="1:8" x14ac:dyDescent="0.3">
      <c r="A389" s="1">
        <v>3</v>
      </c>
      <c r="B389" s="4">
        <f>Dados_fv[[#This Row],[Horas]]/24</f>
        <v>0.125</v>
      </c>
      <c r="C389" s="1" t="s">
        <v>65</v>
      </c>
      <c r="D389" s="1">
        <f>Fv!R6</f>
        <v>0</v>
      </c>
      <c r="E389" s="1" t="s">
        <v>48</v>
      </c>
      <c r="F389" s="1">
        <v>1</v>
      </c>
      <c r="G389" s="1" t="s">
        <v>6</v>
      </c>
      <c r="H389" s="1"/>
    </row>
    <row r="390" spans="1:8" x14ac:dyDescent="0.3">
      <c r="A390" s="1">
        <v>4</v>
      </c>
      <c r="B390" s="4">
        <f>Dados_fv[[#This Row],[Horas]]/24</f>
        <v>0.16666666666666666</v>
      </c>
      <c r="C390" s="1" t="s">
        <v>65</v>
      </c>
      <c r="D390" s="1">
        <f>Fv!R7</f>
        <v>0</v>
      </c>
      <c r="E390" s="1" t="s">
        <v>48</v>
      </c>
      <c r="F390" s="1">
        <v>1</v>
      </c>
      <c r="G390" s="1" t="s">
        <v>6</v>
      </c>
      <c r="H390" s="1"/>
    </row>
    <row r="391" spans="1:8" x14ac:dyDescent="0.3">
      <c r="A391" s="1">
        <v>5</v>
      </c>
      <c r="B391" s="4">
        <f>Dados_fv[[#This Row],[Horas]]/24</f>
        <v>0.20833333333333334</v>
      </c>
      <c r="C391" s="1" t="s">
        <v>65</v>
      </c>
      <c r="D391" s="1">
        <f>Fv!R8</f>
        <v>1.9600000232458111E-2</v>
      </c>
      <c r="E391" s="1" t="s">
        <v>48</v>
      </c>
      <c r="F391" s="1">
        <v>1</v>
      </c>
      <c r="G391" s="1" t="s">
        <v>6</v>
      </c>
      <c r="H391" s="1"/>
    </row>
    <row r="392" spans="1:8" x14ac:dyDescent="0.3">
      <c r="A392" s="1">
        <v>6</v>
      </c>
      <c r="B392" s="4">
        <f>Dados_fv[[#This Row],[Horas]]/24</f>
        <v>0.25</v>
      </c>
      <c r="C392" s="1" t="s">
        <v>65</v>
      </c>
      <c r="D392" s="1">
        <f>Fv!R9</f>
        <v>8.8200002908706665E-2</v>
      </c>
      <c r="E392" s="1" t="s">
        <v>48</v>
      </c>
      <c r="F392" s="1">
        <v>1</v>
      </c>
      <c r="G392" s="1" t="s">
        <v>6</v>
      </c>
      <c r="H392" s="1"/>
    </row>
    <row r="393" spans="1:8" x14ac:dyDescent="0.3">
      <c r="A393" s="1">
        <v>7</v>
      </c>
      <c r="B393" s="4">
        <f>Dados_fv[[#This Row],[Horas]]/24</f>
        <v>0.29166666666666669</v>
      </c>
      <c r="C393" s="1" t="s">
        <v>65</v>
      </c>
      <c r="D393" s="1">
        <f>Fv!R10</f>
        <v>0.1666000038385391</v>
      </c>
      <c r="E393" s="1" t="s">
        <v>48</v>
      </c>
      <c r="F393" s="1">
        <v>1</v>
      </c>
      <c r="G393" s="1" t="s">
        <v>6</v>
      </c>
      <c r="H393" s="1"/>
    </row>
    <row r="394" spans="1:8" x14ac:dyDescent="0.3">
      <c r="A394" s="1">
        <v>8</v>
      </c>
      <c r="B394" s="4">
        <f>Dados_fv[[#This Row],[Horas]]/24</f>
        <v>0.33333333333333331</v>
      </c>
      <c r="C394" s="1" t="s">
        <v>65</v>
      </c>
      <c r="D394" s="1">
        <f>Fv!R11</f>
        <v>0.28420001268386841</v>
      </c>
      <c r="E394" s="1" t="s">
        <v>48</v>
      </c>
      <c r="F394" s="1">
        <v>1</v>
      </c>
      <c r="G394" s="1" t="s">
        <v>6</v>
      </c>
      <c r="H394" s="1"/>
    </row>
    <row r="395" spans="1:8" x14ac:dyDescent="0.3">
      <c r="A395" s="1">
        <v>9</v>
      </c>
      <c r="B395" s="4">
        <f>Dados_fv[[#This Row],[Horas]]/24</f>
        <v>0.375</v>
      </c>
      <c r="C395" s="1" t="s">
        <v>65</v>
      </c>
      <c r="D395" s="1">
        <f>Fv!R12</f>
        <v>0.50959998369216919</v>
      </c>
      <c r="E395" s="1" t="s">
        <v>48</v>
      </c>
      <c r="F395" s="1">
        <v>1</v>
      </c>
      <c r="G395" s="1" t="s">
        <v>6</v>
      </c>
      <c r="H395" s="1"/>
    </row>
    <row r="396" spans="1:8" x14ac:dyDescent="0.3">
      <c r="A396" s="1">
        <v>10</v>
      </c>
      <c r="B396" s="4">
        <f>Dados_fv[[#This Row],[Horas]]/24</f>
        <v>0.41666666666666669</v>
      </c>
      <c r="C396" s="1" t="s">
        <v>65</v>
      </c>
      <c r="D396" s="1">
        <f>Fv!R13</f>
        <v>0.73500001430511475</v>
      </c>
      <c r="E396" s="1" t="s">
        <v>48</v>
      </c>
      <c r="F396" s="1">
        <v>1</v>
      </c>
      <c r="G396" s="1" t="s">
        <v>6</v>
      </c>
      <c r="H396" s="1"/>
    </row>
    <row r="397" spans="1:8" x14ac:dyDescent="0.3">
      <c r="A397" s="1">
        <v>11</v>
      </c>
      <c r="B397" s="4">
        <f>Dados_fv[[#This Row],[Horas]]/24</f>
        <v>0.45833333333333331</v>
      </c>
      <c r="C397" s="1" t="s">
        <v>65</v>
      </c>
      <c r="D397" s="1">
        <f>Fv!R14</f>
        <v>0.90160000324249268</v>
      </c>
      <c r="E397" s="1" t="s">
        <v>48</v>
      </c>
      <c r="F397" s="1">
        <v>1</v>
      </c>
      <c r="G397" s="1" t="s">
        <v>6</v>
      </c>
      <c r="H397" s="1"/>
    </row>
    <row r="398" spans="1:8" x14ac:dyDescent="0.3">
      <c r="A398" s="1">
        <v>12</v>
      </c>
      <c r="B398" s="4">
        <f>Dados_fv[[#This Row],[Horas]]/24</f>
        <v>0.5</v>
      </c>
      <c r="C398" s="1" t="s">
        <v>65</v>
      </c>
      <c r="D398" s="1">
        <f>Fv!R15</f>
        <v>0.98000001907348633</v>
      </c>
      <c r="E398" s="1" t="s">
        <v>48</v>
      </c>
      <c r="F398" s="1">
        <v>1</v>
      </c>
      <c r="G398" s="1" t="s">
        <v>6</v>
      </c>
      <c r="H398" s="1"/>
    </row>
    <row r="399" spans="1:8" x14ac:dyDescent="0.3">
      <c r="A399" s="1">
        <v>13</v>
      </c>
      <c r="B399" s="4">
        <f>Dados_fv[[#This Row],[Horas]]/24</f>
        <v>0.54166666666666663</v>
      </c>
      <c r="C399" s="1" t="s">
        <v>65</v>
      </c>
      <c r="D399" s="1">
        <f>Fv!R16</f>
        <v>0.9309999942779541</v>
      </c>
      <c r="E399" s="1" t="s">
        <v>48</v>
      </c>
      <c r="F399" s="1">
        <v>1</v>
      </c>
      <c r="G399" s="1" t="s">
        <v>6</v>
      </c>
      <c r="H399" s="1"/>
    </row>
    <row r="400" spans="1:8" x14ac:dyDescent="0.3">
      <c r="A400" s="1">
        <v>14</v>
      </c>
      <c r="B400" s="4">
        <f>Dados_fv[[#This Row],[Horas]]/24</f>
        <v>0.58333333333333337</v>
      </c>
      <c r="C400" s="1" t="s">
        <v>65</v>
      </c>
      <c r="D400" s="1">
        <f>Fv!R17</f>
        <v>0.7839999794960022</v>
      </c>
      <c r="E400" s="1" t="s">
        <v>48</v>
      </c>
      <c r="F400" s="1">
        <v>1</v>
      </c>
      <c r="G400" s="1" t="s">
        <v>6</v>
      </c>
      <c r="H400" s="1"/>
    </row>
    <row r="401" spans="1:8" x14ac:dyDescent="0.3">
      <c r="A401" s="1">
        <v>15</v>
      </c>
      <c r="B401" s="4">
        <f>Dados_fv[[#This Row],[Horas]]/24</f>
        <v>0.625</v>
      </c>
      <c r="C401" s="1" t="s">
        <v>65</v>
      </c>
      <c r="D401" s="1">
        <f>Fv!R18</f>
        <v>0.55860000848770142</v>
      </c>
      <c r="E401" s="1" t="s">
        <v>48</v>
      </c>
      <c r="F401" s="1">
        <v>1</v>
      </c>
      <c r="G401" s="1" t="s">
        <v>6</v>
      </c>
      <c r="H401" s="1"/>
    </row>
    <row r="402" spans="1:8" x14ac:dyDescent="0.3">
      <c r="A402" s="1">
        <v>16</v>
      </c>
      <c r="B402" s="4">
        <f>Dados_fv[[#This Row],[Horas]]/24</f>
        <v>0.66666666666666663</v>
      </c>
      <c r="C402" s="1" t="s">
        <v>65</v>
      </c>
      <c r="D402" s="1">
        <f>Fv!R19</f>
        <v>0.45080000162124628</v>
      </c>
      <c r="E402" s="1" t="s">
        <v>48</v>
      </c>
      <c r="F402" s="1">
        <v>1</v>
      </c>
      <c r="G402" s="1" t="s">
        <v>6</v>
      </c>
      <c r="H402" s="1"/>
    </row>
    <row r="403" spans="1:8" x14ac:dyDescent="0.3">
      <c r="A403" s="1">
        <v>17</v>
      </c>
      <c r="B403" s="4">
        <f>Dados_fv[[#This Row],[Horas]]/24</f>
        <v>0.70833333333333337</v>
      </c>
      <c r="C403" s="1" t="s">
        <v>65</v>
      </c>
      <c r="D403" s="1">
        <f>Fv!R20</f>
        <v>0.2254000008106232</v>
      </c>
      <c r="E403" s="1" t="s">
        <v>48</v>
      </c>
      <c r="F403" s="1">
        <v>1</v>
      </c>
      <c r="G403" s="1" t="s">
        <v>6</v>
      </c>
      <c r="H403" s="1"/>
    </row>
    <row r="404" spans="1:8" x14ac:dyDescent="0.3">
      <c r="A404" s="1">
        <v>18</v>
      </c>
      <c r="B404" s="4">
        <f>Dados_fv[[#This Row],[Horas]]/24</f>
        <v>0.75</v>
      </c>
      <c r="C404" s="1" t="s">
        <v>65</v>
      </c>
      <c r="D404" s="1">
        <f>Fv!R21</f>
        <v>2.9400000348687168E-2</v>
      </c>
      <c r="E404" s="1" t="s">
        <v>48</v>
      </c>
      <c r="F404" s="1">
        <v>1</v>
      </c>
      <c r="G404" s="1" t="s">
        <v>6</v>
      </c>
      <c r="H404" s="1"/>
    </row>
    <row r="405" spans="1:8" x14ac:dyDescent="0.3">
      <c r="A405" s="1">
        <v>19</v>
      </c>
      <c r="B405" s="4">
        <f>Dados_fv[[#This Row],[Horas]]/24</f>
        <v>0.79166666666666663</v>
      </c>
      <c r="C405" s="1" t="s">
        <v>65</v>
      </c>
      <c r="D405" s="1">
        <f>Fv!R22</f>
        <v>0</v>
      </c>
      <c r="E405" s="1" t="s">
        <v>48</v>
      </c>
      <c r="F405" s="1">
        <v>1</v>
      </c>
      <c r="G405" s="1" t="s">
        <v>6</v>
      </c>
      <c r="H405" s="1"/>
    </row>
    <row r="406" spans="1:8" x14ac:dyDescent="0.3">
      <c r="A406" s="1">
        <v>20</v>
      </c>
      <c r="B406" s="4">
        <f>Dados_fv[[#This Row],[Horas]]/24</f>
        <v>0.83333333333333337</v>
      </c>
      <c r="C406" s="1" t="s">
        <v>65</v>
      </c>
      <c r="D406" s="1">
        <f>Fv!R23</f>
        <v>0</v>
      </c>
      <c r="E406" s="1" t="s">
        <v>48</v>
      </c>
      <c r="F406" s="1">
        <v>1</v>
      </c>
      <c r="G406" s="1" t="s">
        <v>6</v>
      </c>
      <c r="H406" s="1"/>
    </row>
    <row r="407" spans="1:8" x14ac:dyDescent="0.3">
      <c r="A407" s="1">
        <v>21</v>
      </c>
      <c r="B407" s="4">
        <f>Dados_fv[[#This Row],[Horas]]/24</f>
        <v>0.875</v>
      </c>
      <c r="C407" s="1" t="s">
        <v>65</v>
      </c>
      <c r="D407" s="1">
        <f>Fv!R24</f>
        <v>0</v>
      </c>
      <c r="E407" s="1" t="s">
        <v>48</v>
      </c>
      <c r="F407" s="1">
        <v>1</v>
      </c>
      <c r="G407" s="1" t="s">
        <v>6</v>
      </c>
      <c r="H407" s="1"/>
    </row>
    <row r="408" spans="1:8" x14ac:dyDescent="0.3">
      <c r="A408" s="1">
        <v>22</v>
      </c>
      <c r="B408" s="4">
        <f>Dados_fv[[#This Row],[Horas]]/24</f>
        <v>0.91666666666666663</v>
      </c>
      <c r="C408" s="1" t="s">
        <v>65</v>
      </c>
      <c r="D408" s="1">
        <f>Fv!R25</f>
        <v>0</v>
      </c>
      <c r="E408" s="1" t="s">
        <v>48</v>
      </c>
      <c r="F408" s="1">
        <v>1</v>
      </c>
      <c r="G408" s="1" t="s">
        <v>6</v>
      </c>
      <c r="H408" s="1"/>
    </row>
    <row r="409" spans="1:8" x14ac:dyDescent="0.3">
      <c r="A409" s="1">
        <v>23</v>
      </c>
      <c r="B409" s="4">
        <f>Dados_fv[[#This Row],[Horas]]/24</f>
        <v>0.95833333333333337</v>
      </c>
      <c r="C409" s="1" t="s">
        <v>65</v>
      </c>
      <c r="D409" s="1">
        <f>Fv!R26</f>
        <v>0</v>
      </c>
      <c r="E409" s="1" t="s">
        <v>48</v>
      </c>
      <c r="F409" s="1">
        <v>1</v>
      </c>
      <c r="G409" s="1" t="s">
        <v>6</v>
      </c>
      <c r="H409" s="1"/>
    </row>
    <row r="410" spans="1:8" x14ac:dyDescent="0.3">
      <c r="A410" s="1">
        <v>0</v>
      </c>
      <c r="B410" s="4">
        <f>Dados_fv[[#This Row],[Horas]]/24</f>
        <v>0</v>
      </c>
      <c r="C410" s="1" t="s">
        <v>65</v>
      </c>
      <c r="D410" s="1">
        <f>Fv!S3</f>
        <v>0</v>
      </c>
      <c r="E410" s="1" t="s">
        <v>30</v>
      </c>
      <c r="F410" s="1">
        <v>2</v>
      </c>
      <c r="G410" s="1" t="s">
        <v>6</v>
      </c>
      <c r="H410" s="1"/>
    </row>
    <row r="411" spans="1:8" x14ac:dyDescent="0.3">
      <c r="A411" s="1">
        <v>1</v>
      </c>
      <c r="B411" s="4">
        <f>Dados_fv[[#This Row],[Horas]]/24</f>
        <v>4.1666666666666664E-2</v>
      </c>
      <c r="C411" s="1" t="s">
        <v>65</v>
      </c>
      <c r="D411" s="1">
        <f>Fv!S4</f>
        <v>0</v>
      </c>
      <c r="E411" s="1" t="s">
        <v>30</v>
      </c>
      <c r="F411" s="1">
        <v>2</v>
      </c>
      <c r="G411" s="1" t="s">
        <v>6</v>
      </c>
      <c r="H411" s="1"/>
    </row>
    <row r="412" spans="1:8" x14ac:dyDescent="0.3">
      <c r="A412" s="1">
        <v>2</v>
      </c>
      <c r="B412" s="4">
        <f>Dados_fv[[#This Row],[Horas]]/24</f>
        <v>8.3333333333333329E-2</v>
      </c>
      <c r="C412" s="1" t="s">
        <v>65</v>
      </c>
      <c r="D412" s="1">
        <f>Fv!S5</f>
        <v>0</v>
      </c>
      <c r="E412" s="1" t="s">
        <v>30</v>
      </c>
      <c r="F412" s="1">
        <v>2</v>
      </c>
      <c r="G412" s="1" t="s">
        <v>6</v>
      </c>
      <c r="H412" s="1"/>
    </row>
    <row r="413" spans="1:8" x14ac:dyDescent="0.3">
      <c r="A413" s="1">
        <v>3</v>
      </c>
      <c r="B413" s="4">
        <f>Dados_fv[[#This Row],[Horas]]/24</f>
        <v>0.125</v>
      </c>
      <c r="C413" s="1" t="s">
        <v>65</v>
      </c>
      <c r="D413" s="1">
        <f>Fv!S6</f>
        <v>0</v>
      </c>
      <c r="E413" s="1" t="s">
        <v>30</v>
      </c>
      <c r="F413" s="1">
        <v>2</v>
      </c>
      <c r="G413" s="1" t="s">
        <v>6</v>
      </c>
      <c r="H413" s="1"/>
    </row>
    <row r="414" spans="1:8" x14ac:dyDescent="0.3">
      <c r="A414" s="1">
        <v>4</v>
      </c>
      <c r="B414" s="4">
        <f>Dados_fv[[#This Row],[Horas]]/24</f>
        <v>0.16666666666666666</v>
      </c>
      <c r="C414" s="1" t="s">
        <v>65</v>
      </c>
      <c r="D414" s="1">
        <f>Fv!S7</f>
        <v>0</v>
      </c>
      <c r="E414" s="1" t="s">
        <v>30</v>
      </c>
      <c r="F414" s="1">
        <v>2</v>
      </c>
      <c r="G414" s="1" t="s">
        <v>6</v>
      </c>
      <c r="H414" s="1"/>
    </row>
    <row r="415" spans="1:8" x14ac:dyDescent="0.3">
      <c r="A415" s="1">
        <v>5</v>
      </c>
      <c r="B415" s="4">
        <f>Dados_fv[[#This Row],[Horas]]/24</f>
        <v>0.20833333333333334</v>
      </c>
      <c r="C415" s="1" t="s">
        <v>65</v>
      </c>
      <c r="D415" s="1">
        <f>Fv!S8</f>
        <v>98</v>
      </c>
      <c r="E415" s="1" t="s">
        <v>30</v>
      </c>
      <c r="F415" s="1">
        <v>2</v>
      </c>
      <c r="G415" s="1" t="s">
        <v>6</v>
      </c>
      <c r="H415" s="1"/>
    </row>
    <row r="416" spans="1:8" x14ac:dyDescent="0.3">
      <c r="A416" s="1">
        <v>6</v>
      </c>
      <c r="B416" s="4">
        <f>Dados_fv[[#This Row],[Horas]]/24</f>
        <v>0.25</v>
      </c>
      <c r="C416" s="1" t="s">
        <v>65</v>
      </c>
      <c r="D416" s="1">
        <f>Fv!S9</f>
        <v>441</v>
      </c>
      <c r="E416" s="1" t="s">
        <v>30</v>
      </c>
      <c r="F416" s="1">
        <v>2</v>
      </c>
      <c r="G416" s="1" t="s">
        <v>6</v>
      </c>
      <c r="H416" s="1"/>
    </row>
    <row r="417" spans="1:8" x14ac:dyDescent="0.3">
      <c r="A417" s="1">
        <v>7</v>
      </c>
      <c r="B417" s="4">
        <f>Dados_fv[[#This Row],[Horas]]/24</f>
        <v>0.29166666666666669</v>
      </c>
      <c r="C417" s="1" t="s">
        <v>65</v>
      </c>
      <c r="D417" s="1">
        <f>Fv!S10</f>
        <v>833</v>
      </c>
      <c r="E417" s="1" t="s">
        <v>30</v>
      </c>
      <c r="F417" s="1">
        <v>2</v>
      </c>
      <c r="G417" s="1" t="s">
        <v>6</v>
      </c>
      <c r="H417" s="1"/>
    </row>
    <row r="418" spans="1:8" x14ac:dyDescent="0.3">
      <c r="A418" s="1">
        <v>8</v>
      </c>
      <c r="B418" s="4">
        <f>Dados_fv[[#This Row],[Horas]]/24</f>
        <v>0.33333333333333331</v>
      </c>
      <c r="C418" s="1" t="s">
        <v>65</v>
      </c>
      <c r="D418" s="1">
        <f>Fv!S11</f>
        <v>1364.160034179688</v>
      </c>
      <c r="E418" s="1" t="s">
        <v>30</v>
      </c>
      <c r="F418" s="1">
        <v>2</v>
      </c>
      <c r="G418" s="1" t="s">
        <v>6</v>
      </c>
      <c r="H418" s="1"/>
    </row>
    <row r="419" spans="1:8" x14ac:dyDescent="0.3">
      <c r="A419" s="1">
        <v>9</v>
      </c>
      <c r="B419" s="4">
        <f>Dados_fv[[#This Row],[Horas]]/24</f>
        <v>0.375</v>
      </c>
      <c r="C419" s="1" t="s">
        <v>65</v>
      </c>
      <c r="D419" s="1">
        <f>Fv!S12</f>
        <v>2395.1201171875</v>
      </c>
      <c r="E419" s="1" t="s">
        <v>30</v>
      </c>
      <c r="F419" s="1">
        <v>2</v>
      </c>
      <c r="G419" s="1" t="s">
        <v>6</v>
      </c>
      <c r="H419" s="1"/>
    </row>
    <row r="420" spans="1:8" x14ac:dyDescent="0.3">
      <c r="A420" s="1">
        <v>10</v>
      </c>
      <c r="B420" s="4">
        <f>Dados_fv[[#This Row],[Horas]]/24</f>
        <v>0.41666666666666669</v>
      </c>
      <c r="C420" s="1" t="s">
        <v>65</v>
      </c>
      <c r="D420" s="1">
        <f>Fv!S13</f>
        <v>3381</v>
      </c>
      <c r="E420" s="1" t="s">
        <v>30</v>
      </c>
      <c r="F420" s="1">
        <v>2</v>
      </c>
      <c r="G420" s="1" t="s">
        <v>6</v>
      </c>
      <c r="H420" s="1"/>
    </row>
    <row r="421" spans="1:8" x14ac:dyDescent="0.3">
      <c r="A421" s="1">
        <v>11</v>
      </c>
      <c r="B421" s="4">
        <f>Dados_fv[[#This Row],[Horas]]/24</f>
        <v>0.45833333333333331</v>
      </c>
      <c r="C421" s="1" t="s">
        <v>65</v>
      </c>
      <c r="D421" s="1">
        <f>Fv!S14</f>
        <v>4057.199951171875</v>
      </c>
      <c r="E421" s="1" t="s">
        <v>30</v>
      </c>
      <c r="F421" s="1">
        <v>2</v>
      </c>
      <c r="G421" s="1" t="s">
        <v>6</v>
      </c>
      <c r="H421" s="1"/>
    </row>
    <row r="422" spans="1:8" x14ac:dyDescent="0.3">
      <c r="A422" s="1">
        <v>12</v>
      </c>
      <c r="B422" s="4">
        <f>Dados_fv[[#This Row],[Horas]]/24</f>
        <v>0.5</v>
      </c>
      <c r="C422" s="1" t="s">
        <v>65</v>
      </c>
      <c r="D422" s="1">
        <f>Fv!S15</f>
        <v>4214</v>
      </c>
      <c r="E422" s="1" t="s">
        <v>30</v>
      </c>
      <c r="F422" s="1">
        <v>2</v>
      </c>
      <c r="G422" s="1" t="s">
        <v>6</v>
      </c>
      <c r="H422" s="1"/>
    </row>
    <row r="423" spans="1:8" x14ac:dyDescent="0.3">
      <c r="A423" s="1">
        <v>13</v>
      </c>
      <c r="B423" s="4">
        <f>Dados_fv[[#This Row],[Horas]]/24</f>
        <v>0.54166666666666663</v>
      </c>
      <c r="C423" s="1" t="s">
        <v>65</v>
      </c>
      <c r="D423" s="1">
        <f>Fv!S16</f>
        <v>4003.300048828125</v>
      </c>
      <c r="E423" s="1" t="s">
        <v>30</v>
      </c>
      <c r="F423" s="1">
        <v>2</v>
      </c>
      <c r="G423" s="1" t="s">
        <v>6</v>
      </c>
      <c r="H423" s="1"/>
    </row>
    <row r="424" spans="1:8" x14ac:dyDescent="0.3">
      <c r="A424" s="1">
        <v>14</v>
      </c>
      <c r="B424" s="4">
        <f>Dados_fv[[#This Row],[Horas]]/24</f>
        <v>0.58333333333333337</v>
      </c>
      <c r="C424" s="1" t="s">
        <v>65</v>
      </c>
      <c r="D424" s="1">
        <f>Fv!S17</f>
        <v>3449.60009765625</v>
      </c>
      <c r="E424" s="1" t="s">
        <v>30</v>
      </c>
      <c r="F424" s="1">
        <v>2</v>
      </c>
      <c r="G424" s="1" t="s">
        <v>6</v>
      </c>
      <c r="H424" s="1"/>
    </row>
    <row r="425" spans="1:8" x14ac:dyDescent="0.3">
      <c r="A425" s="1">
        <v>15</v>
      </c>
      <c r="B425" s="4">
        <f>Dados_fv[[#This Row],[Horas]]/24</f>
        <v>0.625</v>
      </c>
      <c r="C425" s="1" t="s">
        <v>65</v>
      </c>
      <c r="D425" s="1">
        <f>Fv!S18</f>
        <v>2625.419921875</v>
      </c>
      <c r="E425" s="1" t="s">
        <v>30</v>
      </c>
      <c r="F425" s="1">
        <v>2</v>
      </c>
      <c r="G425" s="1" t="s">
        <v>6</v>
      </c>
      <c r="H425" s="1"/>
    </row>
    <row r="426" spans="1:8" x14ac:dyDescent="0.3">
      <c r="A426" s="1">
        <v>16</v>
      </c>
      <c r="B426" s="4">
        <f>Dados_fv[[#This Row],[Horas]]/24</f>
        <v>0.66666666666666663</v>
      </c>
      <c r="C426" s="1" t="s">
        <v>65</v>
      </c>
      <c r="D426" s="1">
        <f>Fv!S19</f>
        <v>2163.840087890625</v>
      </c>
      <c r="E426" s="1" t="s">
        <v>30</v>
      </c>
      <c r="F426" s="1">
        <v>2</v>
      </c>
      <c r="G426" s="1" t="s">
        <v>6</v>
      </c>
      <c r="H426" s="1"/>
    </row>
    <row r="427" spans="1:8" x14ac:dyDescent="0.3">
      <c r="A427" s="1">
        <v>17</v>
      </c>
      <c r="B427" s="4">
        <f>Dados_fv[[#This Row],[Horas]]/24</f>
        <v>0.70833333333333337</v>
      </c>
      <c r="C427" s="1" t="s">
        <v>65</v>
      </c>
      <c r="D427" s="1">
        <f>Fv!S20</f>
        <v>1104.4599609375</v>
      </c>
      <c r="E427" s="1" t="s">
        <v>30</v>
      </c>
      <c r="F427" s="1">
        <v>2</v>
      </c>
      <c r="G427" s="1" t="s">
        <v>6</v>
      </c>
      <c r="H427" s="1"/>
    </row>
    <row r="428" spans="1:8" x14ac:dyDescent="0.3">
      <c r="A428" s="1">
        <v>18</v>
      </c>
      <c r="B428" s="4">
        <f>Dados_fv[[#This Row],[Horas]]/24</f>
        <v>0.75</v>
      </c>
      <c r="C428" s="1" t="s">
        <v>65</v>
      </c>
      <c r="D428" s="1">
        <f>Fv!S21</f>
        <v>147</v>
      </c>
      <c r="E428" s="1" t="s">
        <v>30</v>
      </c>
      <c r="F428" s="1">
        <v>2</v>
      </c>
      <c r="G428" s="1" t="s">
        <v>6</v>
      </c>
      <c r="H428" s="1"/>
    </row>
    <row r="429" spans="1:8" x14ac:dyDescent="0.3">
      <c r="A429" s="1">
        <v>19</v>
      </c>
      <c r="B429" s="4">
        <f>Dados_fv[[#This Row],[Horas]]/24</f>
        <v>0.79166666666666663</v>
      </c>
      <c r="C429" s="1" t="s">
        <v>65</v>
      </c>
      <c r="D429" s="1">
        <f>Fv!S22</f>
        <v>0</v>
      </c>
      <c r="E429" s="1" t="s">
        <v>30</v>
      </c>
      <c r="F429" s="1">
        <v>2</v>
      </c>
      <c r="G429" s="1" t="s">
        <v>6</v>
      </c>
      <c r="H429" s="1"/>
    </row>
    <row r="430" spans="1:8" x14ac:dyDescent="0.3">
      <c r="A430" s="1">
        <v>20</v>
      </c>
      <c r="B430" s="4">
        <f>Dados_fv[[#This Row],[Horas]]/24</f>
        <v>0.83333333333333337</v>
      </c>
      <c r="C430" s="1" t="s">
        <v>65</v>
      </c>
      <c r="D430" s="1">
        <f>Fv!S23</f>
        <v>0</v>
      </c>
      <c r="E430" s="1" t="s">
        <v>30</v>
      </c>
      <c r="F430" s="1">
        <v>2</v>
      </c>
      <c r="G430" s="1" t="s">
        <v>6</v>
      </c>
      <c r="H430" s="1"/>
    </row>
    <row r="431" spans="1:8" x14ac:dyDescent="0.3">
      <c r="A431" s="1">
        <v>21</v>
      </c>
      <c r="B431" s="4">
        <f>Dados_fv[[#This Row],[Horas]]/24</f>
        <v>0.875</v>
      </c>
      <c r="C431" s="1" t="s">
        <v>65</v>
      </c>
      <c r="D431" s="1">
        <f>Fv!S24</f>
        <v>0</v>
      </c>
      <c r="E431" s="1" t="s">
        <v>30</v>
      </c>
      <c r="F431" s="1">
        <v>2</v>
      </c>
      <c r="G431" s="1" t="s">
        <v>6</v>
      </c>
      <c r="H431" s="1"/>
    </row>
    <row r="432" spans="1:8" x14ac:dyDescent="0.3">
      <c r="A432" s="1">
        <v>22</v>
      </c>
      <c r="B432" s="4">
        <f>Dados_fv[[#This Row],[Horas]]/24</f>
        <v>0.91666666666666663</v>
      </c>
      <c r="C432" s="1" t="s">
        <v>65</v>
      </c>
      <c r="D432" s="1">
        <f>Fv!S25</f>
        <v>0</v>
      </c>
      <c r="E432" s="1" t="s">
        <v>30</v>
      </c>
      <c r="F432" s="1">
        <v>2</v>
      </c>
      <c r="G432" s="1" t="s">
        <v>6</v>
      </c>
      <c r="H432" s="1"/>
    </row>
    <row r="433" spans="1:8" x14ac:dyDescent="0.3">
      <c r="A433" s="1">
        <v>23</v>
      </c>
      <c r="B433" s="4">
        <f>Dados_fv[[#This Row],[Horas]]/24</f>
        <v>0.95833333333333337</v>
      </c>
      <c r="C433" s="1" t="s">
        <v>65</v>
      </c>
      <c r="D433" s="1">
        <f>Fv!S26</f>
        <v>0</v>
      </c>
      <c r="E433" s="1" t="s">
        <v>30</v>
      </c>
      <c r="F433" s="1">
        <v>2</v>
      </c>
      <c r="G433" s="1" t="s">
        <v>6</v>
      </c>
      <c r="H433" s="1"/>
    </row>
    <row r="434" spans="1:8" x14ac:dyDescent="0.3">
      <c r="A434" s="1">
        <v>0</v>
      </c>
      <c r="B434" s="4">
        <f>Dados_fv[[#This Row],[Horas]]/24</f>
        <v>0</v>
      </c>
      <c r="C434" s="1" t="s">
        <v>65</v>
      </c>
      <c r="D434" s="1">
        <f>Fv!T3</f>
        <v>1</v>
      </c>
      <c r="E434" s="1" t="s">
        <v>49</v>
      </c>
      <c r="F434" s="1">
        <v>3</v>
      </c>
      <c r="G434" s="1" t="s">
        <v>6</v>
      </c>
      <c r="H434" s="1"/>
    </row>
    <row r="435" spans="1:8" x14ac:dyDescent="0.3">
      <c r="A435" s="1">
        <v>1</v>
      </c>
      <c r="B435" s="4">
        <f>Dados_fv[[#This Row],[Horas]]/24</f>
        <v>4.1666666666666664E-2</v>
      </c>
      <c r="C435" s="1" t="s">
        <v>65</v>
      </c>
      <c r="D435" s="1">
        <f>Fv!T4</f>
        <v>1</v>
      </c>
      <c r="E435" s="1" t="s">
        <v>49</v>
      </c>
      <c r="F435" s="1">
        <v>3</v>
      </c>
      <c r="G435" s="1" t="s">
        <v>6</v>
      </c>
      <c r="H435" s="1"/>
    </row>
    <row r="436" spans="1:8" x14ac:dyDescent="0.3">
      <c r="A436" s="1">
        <v>2</v>
      </c>
      <c r="B436" s="4">
        <f>Dados_fv[[#This Row],[Horas]]/24</f>
        <v>8.3333333333333329E-2</v>
      </c>
      <c r="C436" s="1" t="s">
        <v>65</v>
      </c>
      <c r="D436" s="1">
        <f>Fv!T5</f>
        <v>1</v>
      </c>
      <c r="E436" s="1" t="s">
        <v>49</v>
      </c>
      <c r="F436" s="1">
        <v>3</v>
      </c>
      <c r="G436" s="1" t="s">
        <v>6</v>
      </c>
      <c r="H436" s="1"/>
    </row>
    <row r="437" spans="1:8" x14ac:dyDescent="0.3">
      <c r="A437" s="1">
        <v>3</v>
      </c>
      <c r="B437" s="4">
        <f>Dados_fv[[#This Row],[Horas]]/24</f>
        <v>0.125</v>
      </c>
      <c r="C437" s="1" t="s">
        <v>65</v>
      </c>
      <c r="D437" s="1">
        <f>Fv!T6</f>
        <v>1</v>
      </c>
      <c r="E437" s="1" t="s">
        <v>49</v>
      </c>
      <c r="F437" s="1">
        <v>3</v>
      </c>
      <c r="G437" s="1" t="s">
        <v>6</v>
      </c>
      <c r="H437" s="1"/>
    </row>
    <row r="438" spans="1:8" x14ac:dyDescent="0.3">
      <c r="A438" s="1">
        <v>4</v>
      </c>
      <c r="B438" s="4">
        <f>Dados_fv[[#This Row],[Horas]]/24</f>
        <v>0.16666666666666666</v>
      </c>
      <c r="C438" s="1" t="s">
        <v>65</v>
      </c>
      <c r="D438" s="1">
        <f>Fv!T7</f>
        <v>1</v>
      </c>
      <c r="E438" s="1" t="s">
        <v>49</v>
      </c>
      <c r="F438" s="1">
        <v>3</v>
      </c>
      <c r="G438" s="1" t="s">
        <v>6</v>
      </c>
      <c r="H438" s="1"/>
    </row>
    <row r="439" spans="1:8" x14ac:dyDescent="0.3">
      <c r="A439" s="1">
        <v>5</v>
      </c>
      <c r="B439" s="4">
        <f>Dados_fv[[#This Row],[Horas]]/24</f>
        <v>0.20833333333333334</v>
      </c>
      <c r="C439" s="1" t="s">
        <v>65</v>
      </c>
      <c r="D439" s="1">
        <f>Fv!T8</f>
        <v>1</v>
      </c>
      <c r="E439" s="1" t="s">
        <v>49</v>
      </c>
      <c r="F439" s="1">
        <v>3</v>
      </c>
      <c r="G439" s="1" t="s">
        <v>6</v>
      </c>
      <c r="H439" s="1"/>
    </row>
    <row r="440" spans="1:8" x14ac:dyDescent="0.3">
      <c r="A440" s="1">
        <v>6</v>
      </c>
      <c r="B440" s="4">
        <f>Dados_fv[[#This Row],[Horas]]/24</f>
        <v>0.25</v>
      </c>
      <c r="C440" s="1" t="s">
        <v>65</v>
      </c>
      <c r="D440" s="1">
        <f>Fv!T9</f>
        <v>1</v>
      </c>
      <c r="E440" s="1" t="s">
        <v>49</v>
      </c>
      <c r="F440" s="1">
        <v>3</v>
      </c>
      <c r="G440" s="1" t="s">
        <v>6</v>
      </c>
      <c r="H440" s="1"/>
    </row>
    <row r="441" spans="1:8" x14ac:dyDescent="0.3">
      <c r="A441" s="1">
        <v>7</v>
      </c>
      <c r="B441" s="4">
        <f>Dados_fv[[#This Row],[Horas]]/24</f>
        <v>0.29166666666666669</v>
      </c>
      <c r="C441" s="1" t="s">
        <v>65</v>
      </c>
      <c r="D441" s="1">
        <f>Fv!T10</f>
        <v>1</v>
      </c>
      <c r="E441" s="1" t="s">
        <v>49</v>
      </c>
      <c r="F441" s="1">
        <v>3</v>
      </c>
      <c r="G441" s="1" t="s">
        <v>6</v>
      </c>
      <c r="H441" s="1"/>
    </row>
    <row r="442" spans="1:8" x14ac:dyDescent="0.3">
      <c r="A442" s="1">
        <v>8</v>
      </c>
      <c r="B442" s="4">
        <f>Dados_fv[[#This Row],[Horas]]/24</f>
        <v>0.33333333333333331</v>
      </c>
      <c r="C442" s="1" t="s">
        <v>65</v>
      </c>
      <c r="D442" s="1">
        <f>Fv!T11</f>
        <v>0.95999997854232788</v>
      </c>
      <c r="E442" s="1" t="s">
        <v>49</v>
      </c>
      <c r="F442" s="1">
        <v>3</v>
      </c>
      <c r="G442" s="1" t="s">
        <v>6</v>
      </c>
      <c r="H442" s="1"/>
    </row>
    <row r="443" spans="1:8" x14ac:dyDescent="0.3">
      <c r="A443" s="1">
        <v>9</v>
      </c>
      <c r="B443" s="4">
        <f>Dados_fv[[#This Row],[Horas]]/24</f>
        <v>0.375</v>
      </c>
      <c r="C443" s="1" t="s">
        <v>65</v>
      </c>
      <c r="D443" s="1">
        <f>Fv!T12</f>
        <v>0.93999999761581421</v>
      </c>
      <c r="E443" s="1" t="s">
        <v>49</v>
      </c>
      <c r="F443" s="1">
        <v>3</v>
      </c>
      <c r="G443" s="1" t="s">
        <v>6</v>
      </c>
      <c r="H443" s="1"/>
    </row>
    <row r="444" spans="1:8" x14ac:dyDescent="0.3">
      <c r="A444" s="1">
        <v>10</v>
      </c>
      <c r="B444" s="4">
        <f>Dados_fv[[#This Row],[Horas]]/24</f>
        <v>0.41666666666666669</v>
      </c>
      <c r="C444" s="1" t="s">
        <v>65</v>
      </c>
      <c r="D444" s="1">
        <f>Fv!T13</f>
        <v>0.92000001668930054</v>
      </c>
      <c r="E444" s="1" t="s">
        <v>49</v>
      </c>
      <c r="F444" s="1">
        <v>3</v>
      </c>
      <c r="G444" s="1" t="s">
        <v>6</v>
      </c>
      <c r="H444" s="1"/>
    </row>
    <row r="445" spans="1:8" x14ac:dyDescent="0.3">
      <c r="A445" s="1">
        <v>11</v>
      </c>
      <c r="B445" s="4">
        <f>Dados_fv[[#This Row],[Horas]]/24</f>
        <v>0.45833333333333331</v>
      </c>
      <c r="C445" s="1" t="s">
        <v>65</v>
      </c>
      <c r="D445" s="1">
        <f>Fv!T14</f>
        <v>0.89999997615814209</v>
      </c>
      <c r="E445" s="1" t="s">
        <v>49</v>
      </c>
      <c r="F445" s="1">
        <v>3</v>
      </c>
      <c r="G445" s="1" t="s">
        <v>6</v>
      </c>
      <c r="H445" s="1"/>
    </row>
    <row r="446" spans="1:8" x14ac:dyDescent="0.3">
      <c r="A446" s="1">
        <v>12</v>
      </c>
      <c r="B446" s="4">
        <f>Dados_fv[[#This Row],[Horas]]/24</f>
        <v>0.5</v>
      </c>
      <c r="C446" s="1" t="s">
        <v>65</v>
      </c>
      <c r="D446" s="1">
        <f>Fv!T15</f>
        <v>0.86000001430511475</v>
      </c>
      <c r="E446" s="1" t="s">
        <v>49</v>
      </c>
      <c r="F446" s="1">
        <v>3</v>
      </c>
      <c r="G446" s="1" t="s">
        <v>6</v>
      </c>
      <c r="H446" s="1"/>
    </row>
    <row r="447" spans="1:8" x14ac:dyDescent="0.3">
      <c r="A447" s="1">
        <v>13</v>
      </c>
      <c r="B447" s="4">
        <f>Dados_fv[[#This Row],[Horas]]/24</f>
        <v>0.54166666666666663</v>
      </c>
      <c r="C447" s="1" t="s">
        <v>65</v>
      </c>
      <c r="D447" s="1">
        <f>Fv!T16</f>
        <v>0.86000001430511475</v>
      </c>
      <c r="E447" s="1" t="s">
        <v>49</v>
      </c>
      <c r="F447" s="1">
        <v>3</v>
      </c>
      <c r="G447" s="1" t="s">
        <v>6</v>
      </c>
      <c r="H447" s="1"/>
    </row>
    <row r="448" spans="1:8" x14ac:dyDescent="0.3">
      <c r="A448" s="1">
        <v>14</v>
      </c>
      <c r="B448" s="4">
        <f>Dados_fv[[#This Row],[Horas]]/24</f>
        <v>0.58333333333333337</v>
      </c>
      <c r="C448" s="1" t="s">
        <v>65</v>
      </c>
      <c r="D448" s="1">
        <f>Fv!T17</f>
        <v>0.87999999523162842</v>
      </c>
      <c r="E448" s="1" t="s">
        <v>49</v>
      </c>
      <c r="F448" s="1">
        <v>3</v>
      </c>
      <c r="G448" s="1" t="s">
        <v>6</v>
      </c>
      <c r="H448" s="1"/>
    </row>
    <row r="449" spans="1:8" x14ac:dyDescent="0.3">
      <c r="A449" s="1">
        <v>15</v>
      </c>
      <c r="B449" s="4">
        <f>Dados_fv[[#This Row],[Horas]]/24</f>
        <v>0.625</v>
      </c>
      <c r="C449" s="1" t="s">
        <v>65</v>
      </c>
      <c r="D449" s="1">
        <f>Fv!T18</f>
        <v>0.93999999761581421</v>
      </c>
      <c r="E449" s="1" t="s">
        <v>49</v>
      </c>
      <c r="F449" s="1">
        <v>3</v>
      </c>
      <c r="G449" s="1" t="s">
        <v>6</v>
      </c>
      <c r="H449" s="1"/>
    </row>
    <row r="450" spans="1:8" x14ac:dyDescent="0.3">
      <c r="A450" s="1">
        <v>16</v>
      </c>
      <c r="B450" s="4">
        <f>Dados_fv[[#This Row],[Horas]]/24</f>
        <v>0.66666666666666663</v>
      </c>
      <c r="C450" s="1" t="s">
        <v>65</v>
      </c>
      <c r="D450" s="1">
        <f>Fv!T19</f>
        <v>0.95999997854232788</v>
      </c>
      <c r="E450" s="1" t="s">
        <v>49</v>
      </c>
      <c r="F450" s="1">
        <v>3</v>
      </c>
      <c r="G450" s="1" t="s">
        <v>6</v>
      </c>
      <c r="H450" s="1"/>
    </row>
    <row r="451" spans="1:8" x14ac:dyDescent="0.3">
      <c r="A451" s="1">
        <v>17</v>
      </c>
      <c r="B451" s="4">
        <f>Dados_fv[[#This Row],[Horas]]/24</f>
        <v>0.70833333333333337</v>
      </c>
      <c r="C451" s="1" t="s">
        <v>65</v>
      </c>
      <c r="D451" s="1">
        <f>Fv!T20</f>
        <v>0.98000001907348633</v>
      </c>
      <c r="E451" s="1" t="s">
        <v>49</v>
      </c>
      <c r="F451" s="1">
        <v>3</v>
      </c>
      <c r="G451" s="1" t="s">
        <v>6</v>
      </c>
      <c r="H451" s="1"/>
    </row>
    <row r="452" spans="1:8" x14ac:dyDescent="0.3">
      <c r="A452" s="1">
        <v>18</v>
      </c>
      <c r="B452" s="4">
        <f>Dados_fv[[#This Row],[Horas]]/24</f>
        <v>0.75</v>
      </c>
      <c r="C452" s="1" t="s">
        <v>65</v>
      </c>
      <c r="D452" s="1">
        <f>Fv!T21</f>
        <v>1</v>
      </c>
      <c r="E452" s="1" t="s">
        <v>49</v>
      </c>
      <c r="F452" s="1">
        <v>3</v>
      </c>
      <c r="G452" s="1" t="s">
        <v>6</v>
      </c>
      <c r="H452" s="1"/>
    </row>
    <row r="453" spans="1:8" x14ac:dyDescent="0.3">
      <c r="A453" s="1">
        <v>19</v>
      </c>
      <c r="B453" s="4">
        <f>Dados_fv[[#This Row],[Horas]]/24</f>
        <v>0.79166666666666663</v>
      </c>
      <c r="C453" s="1" t="s">
        <v>65</v>
      </c>
      <c r="D453" s="1">
        <f>Fv!T22</f>
        <v>1</v>
      </c>
      <c r="E453" s="1" t="s">
        <v>49</v>
      </c>
      <c r="F453" s="1">
        <v>3</v>
      </c>
      <c r="G453" s="1" t="s">
        <v>6</v>
      </c>
      <c r="H453" s="1"/>
    </row>
    <row r="454" spans="1:8" x14ac:dyDescent="0.3">
      <c r="A454" s="1">
        <v>20</v>
      </c>
      <c r="B454" s="4">
        <f>Dados_fv[[#This Row],[Horas]]/24</f>
        <v>0.83333333333333337</v>
      </c>
      <c r="C454" s="1" t="s">
        <v>65</v>
      </c>
      <c r="D454" s="1">
        <f>Fv!T23</f>
        <v>1</v>
      </c>
      <c r="E454" s="1" t="s">
        <v>49</v>
      </c>
      <c r="F454" s="1">
        <v>3</v>
      </c>
      <c r="G454" s="1" t="s">
        <v>6</v>
      </c>
      <c r="H454" s="1"/>
    </row>
    <row r="455" spans="1:8" x14ac:dyDescent="0.3">
      <c r="A455" s="1">
        <v>21</v>
      </c>
      <c r="B455" s="4">
        <f>Dados_fv[[#This Row],[Horas]]/24</f>
        <v>0.875</v>
      </c>
      <c r="C455" s="1" t="s">
        <v>65</v>
      </c>
      <c r="D455" s="1">
        <f>Fv!T24</f>
        <v>1</v>
      </c>
      <c r="E455" s="1" t="s">
        <v>49</v>
      </c>
      <c r="F455" s="1">
        <v>3</v>
      </c>
      <c r="G455" s="1" t="s">
        <v>6</v>
      </c>
      <c r="H455" s="1"/>
    </row>
    <row r="456" spans="1:8" x14ac:dyDescent="0.3">
      <c r="A456" s="1">
        <v>22</v>
      </c>
      <c r="B456" s="4">
        <f>Dados_fv[[#This Row],[Horas]]/24</f>
        <v>0.91666666666666663</v>
      </c>
      <c r="C456" s="1" t="s">
        <v>65</v>
      </c>
      <c r="D456" s="1">
        <f>Fv!T25</f>
        <v>1</v>
      </c>
      <c r="E456" s="1" t="s">
        <v>49</v>
      </c>
      <c r="F456" s="1">
        <v>3</v>
      </c>
      <c r="G456" s="1" t="s">
        <v>6</v>
      </c>
      <c r="H456" s="1"/>
    </row>
    <row r="457" spans="1:8" x14ac:dyDescent="0.3">
      <c r="A457" s="1">
        <v>23</v>
      </c>
      <c r="B457" s="4">
        <f>Dados_fv[[#This Row],[Horas]]/24</f>
        <v>0.95833333333333337</v>
      </c>
      <c r="C457" s="1" t="s">
        <v>65</v>
      </c>
      <c r="D457" s="1">
        <f>Fv!T26</f>
        <v>1</v>
      </c>
      <c r="E457" s="1" t="s">
        <v>49</v>
      </c>
      <c r="F457" s="1">
        <v>3</v>
      </c>
      <c r="G457" s="1" t="s">
        <v>6</v>
      </c>
      <c r="H457" s="1"/>
    </row>
    <row r="458" spans="1:8" x14ac:dyDescent="0.3">
      <c r="A458" s="1">
        <v>0</v>
      </c>
      <c r="B458" s="4">
        <f>Dados_fv[[#This Row],[Horas]]/24</f>
        <v>0</v>
      </c>
      <c r="C458" s="1" t="s">
        <v>65</v>
      </c>
      <c r="D458" s="1">
        <f>Fv!U3</f>
        <v>1</v>
      </c>
      <c r="E458" s="1" t="s">
        <v>50</v>
      </c>
      <c r="F458" s="1">
        <v>4</v>
      </c>
      <c r="G458" s="1" t="s">
        <v>6</v>
      </c>
      <c r="H458" s="1"/>
    </row>
    <row r="459" spans="1:8" x14ac:dyDescent="0.3">
      <c r="A459" s="1">
        <v>1</v>
      </c>
      <c r="B459" s="4">
        <f>Dados_fv[[#This Row],[Horas]]/24</f>
        <v>4.1666666666666664E-2</v>
      </c>
      <c r="C459" s="1" t="s">
        <v>65</v>
      </c>
      <c r="D459" s="1">
        <f>Fv!U4</f>
        <v>1</v>
      </c>
      <c r="E459" s="1" t="s">
        <v>50</v>
      </c>
      <c r="F459" s="1">
        <v>4</v>
      </c>
      <c r="G459" s="1" t="s">
        <v>6</v>
      </c>
      <c r="H459" s="1"/>
    </row>
    <row r="460" spans="1:8" x14ac:dyDescent="0.3">
      <c r="A460" s="1">
        <v>2</v>
      </c>
      <c r="B460" s="4">
        <f>Dados_fv[[#This Row],[Horas]]/24</f>
        <v>8.3333333333333329E-2</v>
      </c>
      <c r="C460" s="1" t="s">
        <v>65</v>
      </c>
      <c r="D460" s="1">
        <f>Fv!U5</f>
        <v>1</v>
      </c>
      <c r="E460" s="1" t="s">
        <v>50</v>
      </c>
      <c r="F460" s="1">
        <v>4</v>
      </c>
      <c r="G460" s="1" t="s">
        <v>6</v>
      </c>
      <c r="H460" s="1"/>
    </row>
    <row r="461" spans="1:8" x14ac:dyDescent="0.3">
      <c r="A461" s="1">
        <v>3</v>
      </c>
      <c r="B461" s="4">
        <f>Dados_fv[[#This Row],[Horas]]/24</f>
        <v>0.125</v>
      </c>
      <c r="C461" s="1" t="s">
        <v>65</v>
      </c>
      <c r="D461" s="1">
        <f>Fv!U6</f>
        <v>1</v>
      </c>
      <c r="E461" s="1" t="s">
        <v>50</v>
      </c>
      <c r="F461" s="1">
        <v>4</v>
      </c>
      <c r="G461" s="1" t="s">
        <v>6</v>
      </c>
      <c r="H461" s="1"/>
    </row>
    <row r="462" spans="1:8" x14ac:dyDescent="0.3">
      <c r="A462" s="1">
        <v>4</v>
      </c>
      <c r="B462" s="4">
        <f>Dados_fv[[#This Row],[Horas]]/24</f>
        <v>0.16666666666666666</v>
      </c>
      <c r="C462" s="1" t="s">
        <v>65</v>
      </c>
      <c r="D462" s="1">
        <f>Fv!U7</f>
        <v>1</v>
      </c>
      <c r="E462" s="1" t="s">
        <v>50</v>
      </c>
      <c r="F462" s="1">
        <v>4</v>
      </c>
      <c r="G462" s="1" t="s">
        <v>6</v>
      </c>
      <c r="H462" s="1"/>
    </row>
    <row r="463" spans="1:8" x14ac:dyDescent="0.3">
      <c r="A463" s="1">
        <v>5</v>
      </c>
      <c r="B463" s="4">
        <f>Dados_fv[[#This Row],[Horas]]/24</f>
        <v>0.20833333333333334</v>
      </c>
      <c r="C463" s="1" t="s">
        <v>65</v>
      </c>
      <c r="D463" s="1">
        <f>Fv!U8</f>
        <v>0.82653331756591797</v>
      </c>
      <c r="E463" s="1" t="s">
        <v>50</v>
      </c>
      <c r="F463" s="1">
        <v>4</v>
      </c>
      <c r="G463" s="1" t="s">
        <v>6</v>
      </c>
      <c r="H463" s="1"/>
    </row>
    <row r="464" spans="1:8" x14ac:dyDescent="0.3">
      <c r="A464" s="1">
        <v>6</v>
      </c>
      <c r="B464" s="4">
        <f>Dados_fv[[#This Row],[Horas]]/24</f>
        <v>0.25</v>
      </c>
      <c r="C464" s="1" t="s">
        <v>65</v>
      </c>
      <c r="D464" s="1">
        <f>Fv!U9</f>
        <v>0.84939998388290405</v>
      </c>
      <c r="E464" s="1" t="s">
        <v>50</v>
      </c>
      <c r="F464" s="1">
        <v>4</v>
      </c>
      <c r="G464" s="1" t="s">
        <v>6</v>
      </c>
      <c r="H464" s="1"/>
    </row>
    <row r="465" spans="1:8" x14ac:dyDescent="0.3">
      <c r="A465" s="1">
        <v>7</v>
      </c>
      <c r="B465" s="4">
        <f>Dados_fv[[#This Row],[Horas]]/24</f>
        <v>0.29166666666666669</v>
      </c>
      <c r="C465" s="1" t="s">
        <v>65</v>
      </c>
      <c r="D465" s="1">
        <f>Fv!U10</f>
        <v>0.8755333423614502</v>
      </c>
      <c r="E465" s="1" t="s">
        <v>50</v>
      </c>
      <c r="F465" s="1">
        <v>4</v>
      </c>
      <c r="G465" s="1" t="s">
        <v>6</v>
      </c>
      <c r="H465" s="1"/>
    </row>
    <row r="466" spans="1:8" x14ac:dyDescent="0.3">
      <c r="A466" s="1">
        <v>8</v>
      </c>
      <c r="B466" s="4">
        <f>Dados_fv[[#This Row],[Horas]]/24</f>
        <v>0.33333333333333331</v>
      </c>
      <c r="C466" s="1" t="s">
        <v>65</v>
      </c>
      <c r="D466" s="1">
        <f>Fv!U11</f>
        <v>0.90410399436950684</v>
      </c>
      <c r="E466" s="1" t="s">
        <v>50</v>
      </c>
      <c r="F466" s="1">
        <v>4</v>
      </c>
      <c r="G466" s="1" t="s">
        <v>6</v>
      </c>
      <c r="H466" s="1"/>
    </row>
    <row r="467" spans="1:8" x14ac:dyDescent="0.3">
      <c r="A467" s="1">
        <v>9</v>
      </c>
      <c r="B467" s="4">
        <f>Dados_fv[[#This Row],[Horas]]/24</f>
        <v>0.375</v>
      </c>
      <c r="C467" s="1" t="s">
        <v>65</v>
      </c>
      <c r="D467" s="1">
        <f>Fv!U12</f>
        <v>0.92987799644470215</v>
      </c>
      <c r="E467" s="1" t="s">
        <v>50</v>
      </c>
      <c r="F467" s="1">
        <v>4</v>
      </c>
      <c r="G467" s="1" t="s">
        <v>6</v>
      </c>
      <c r="H467" s="1"/>
    </row>
    <row r="468" spans="1:8" x14ac:dyDescent="0.3">
      <c r="A468" s="1">
        <v>10</v>
      </c>
      <c r="B468" s="4">
        <f>Dados_fv[[#This Row],[Horas]]/24</f>
        <v>0.41666666666666669</v>
      </c>
      <c r="C468" s="1" t="s">
        <v>65</v>
      </c>
      <c r="D468" s="1">
        <f>Fv!U13</f>
        <v>0.94090002775192261</v>
      </c>
      <c r="E468" s="1" t="s">
        <v>50</v>
      </c>
      <c r="F468" s="1">
        <v>4</v>
      </c>
      <c r="G468" s="1" t="s">
        <v>6</v>
      </c>
      <c r="H468" s="1"/>
    </row>
    <row r="469" spans="1:8" x14ac:dyDescent="0.3">
      <c r="A469" s="1">
        <v>11</v>
      </c>
      <c r="B469" s="4">
        <f>Dados_fv[[#This Row],[Horas]]/24</f>
        <v>0.45833333333333331</v>
      </c>
      <c r="C469" s="1" t="s">
        <v>65</v>
      </c>
      <c r="D469" s="1">
        <f>Fv!U14</f>
        <v>0.94841331243515015</v>
      </c>
      <c r="E469" s="1" t="s">
        <v>50</v>
      </c>
      <c r="F469" s="1">
        <v>4</v>
      </c>
      <c r="G469" s="1" t="s">
        <v>6</v>
      </c>
      <c r="H469" s="1"/>
    </row>
    <row r="470" spans="1:8" x14ac:dyDescent="0.3">
      <c r="A470" s="1">
        <v>12</v>
      </c>
      <c r="B470" s="4">
        <f>Dados_fv[[#This Row],[Horas]]/24</f>
        <v>0.5</v>
      </c>
      <c r="C470" s="1" t="s">
        <v>65</v>
      </c>
      <c r="D470" s="1">
        <f>Fv!U15</f>
        <v>0.95015555620193481</v>
      </c>
      <c r="E470" s="1" t="s">
        <v>50</v>
      </c>
      <c r="F470" s="1">
        <v>4</v>
      </c>
      <c r="G470" s="1" t="s">
        <v>6</v>
      </c>
      <c r="H470" s="1"/>
    </row>
    <row r="471" spans="1:8" x14ac:dyDescent="0.3">
      <c r="A471" s="1">
        <v>13</v>
      </c>
      <c r="B471" s="4">
        <f>Dados_fv[[#This Row],[Horas]]/24</f>
        <v>0.54166666666666663</v>
      </c>
      <c r="C471" s="1" t="s">
        <v>65</v>
      </c>
      <c r="D471" s="1">
        <f>Fv!U16</f>
        <v>0.9478144645690918</v>
      </c>
      <c r="E471" s="1" t="s">
        <v>50</v>
      </c>
      <c r="F471" s="1">
        <v>4</v>
      </c>
      <c r="G471" s="1" t="s">
        <v>6</v>
      </c>
      <c r="H471" s="1"/>
    </row>
    <row r="472" spans="1:8" x14ac:dyDescent="0.3">
      <c r="A472" s="1">
        <v>14</v>
      </c>
      <c r="B472" s="4">
        <f>Dados_fv[[#This Row],[Horas]]/24</f>
        <v>0.58333333333333337</v>
      </c>
      <c r="C472" s="1" t="s">
        <v>65</v>
      </c>
      <c r="D472" s="1">
        <f>Fv!U17</f>
        <v>0.9416622519493103</v>
      </c>
      <c r="E472" s="1" t="s">
        <v>50</v>
      </c>
      <c r="F472" s="1">
        <v>4</v>
      </c>
      <c r="G472" s="1" t="s">
        <v>6</v>
      </c>
      <c r="H472" s="1"/>
    </row>
    <row r="473" spans="1:8" x14ac:dyDescent="0.3">
      <c r="A473" s="1">
        <v>15</v>
      </c>
      <c r="B473" s="4">
        <f>Dados_fv[[#This Row],[Horas]]/24</f>
        <v>0.625</v>
      </c>
      <c r="C473" s="1" t="s">
        <v>65</v>
      </c>
      <c r="D473" s="1">
        <f>Fv!U18</f>
        <v>0.93250465393066406</v>
      </c>
      <c r="E473" s="1" t="s">
        <v>50</v>
      </c>
      <c r="F473" s="1">
        <v>4</v>
      </c>
      <c r="G473" s="1" t="s">
        <v>6</v>
      </c>
      <c r="H473" s="1"/>
    </row>
    <row r="474" spans="1:8" x14ac:dyDescent="0.3">
      <c r="A474" s="1">
        <v>16</v>
      </c>
      <c r="B474" s="4">
        <f>Dados_fv[[#This Row],[Horas]]/24</f>
        <v>0.66666666666666663</v>
      </c>
      <c r="C474" s="1" t="s">
        <v>65</v>
      </c>
      <c r="D474" s="1">
        <f>Fv!U19</f>
        <v>0.92409598827362061</v>
      </c>
      <c r="E474" s="1" t="s">
        <v>50</v>
      </c>
      <c r="F474" s="1">
        <v>4</v>
      </c>
      <c r="G474" s="1" t="s">
        <v>6</v>
      </c>
      <c r="H474" s="1"/>
    </row>
    <row r="475" spans="1:8" x14ac:dyDescent="0.3">
      <c r="A475" s="1">
        <v>17</v>
      </c>
      <c r="B475" s="4">
        <f>Dados_fv[[#This Row],[Horas]]/24</f>
        <v>0.70833333333333337</v>
      </c>
      <c r="C475" s="1" t="s">
        <v>65</v>
      </c>
      <c r="D475" s="1">
        <f>Fv!U20</f>
        <v>0.89363068342208862</v>
      </c>
      <c r="E475" s="1" t="s">
        <v>50</v>
      </c>
      <c r="F475" s="1">
        <v>4</v>
      </c>
      <c r="G475" s="1" t="s">
        <v>6</v>
      </c>
      <c r="H475" s="1"/>
    </row>
    <row r="476" spans="1:8" x14ac:dyDescent="0.3">
      <c r="A476" s="1">
        <v>18</v>
      </c>
      <c r="B476" s="4">
        <f>Dados_fv[[#This Row],[Horas]]/24</f>
        <v>0.75</v>
      </c>
      <c r="C476" s="1" t="s">
        <v>65</v>
      </c>
      <c r="D476" s="1">
        <f>Fv!U21</f>
        <v>0.82980000972747803</v>
      </c>
      <c r="E476" s="1" t="s">
        <v>50</v>
      </c>
      <c r="F476" s="1">
        <v>4</v>
      </c>
      <c r="G476" s="1" t="s">
        <v>6</v>
      </c>
      <c r="H476" s="1"/>
    </row>
    <row r="477" spans="1:8" x14ac:dyDescent="0.3">
      <c r="A477" s="1">
        <v>19</v>
      </c>
      <c r="B477" s="4">
        <f>Dados_fv[[#This Row],[Horas]]/24</f>
        <v>0.79166666666666663</v>
      </c>
      <c r="C477" s="1" t="s">
        <v>65</v>
      </c>
      <c r="D477" s="1">
        <f>Fv!U22</f>
        <v>1</v>
      </c>
      <c r="E477" s="1" t="s">
        <v>50</v>
      </c>
      <c r="F477" s="1">
        <v>4</v>
      </c>
      <c r="G477" s="1" t="s">
        <v>6</v>
      </c>
      <c r="H477" s="1"/>
    </row>
    <row r="478" spans="1:8" x14ac:dyDescent="0.3">
      <c r="A478" s="1">
        <v>20</v>
      </c>
      <c r="B478" s="4">
        <f>Dados_fv[[#This Row],[Horas]]/24</f>
        <v>0.83333333333333337</v>
      </c>
      <c r="C478" s="1" t="s">
        <v>65</v>
      </c>
      <c r="D478" s="1">
        <f>Fv!U23</f>
        <v>1</v>
      </c>
      <c r="E478" s="1" t="s">
        <v>50</v>
      </c>
      <c r="F478" s="1">
        <v>4</v>
      </c>
      <c r="G478" s="1" t="s">
        <v>6</v>
      </c>
      <c r="H478" s="1"/>
    </row>
    <row r="479" spans="1:8" x14ac:dyDescent="0.3">
      <c r="A479" s="1">
        <v>21</v>
      </c>
      <c r="B479" s="4">
        <f>Dados_fv[[#This Row],[Horas]]/24</f>
        <v>0.875</v>
      </c>
      <c r="C479" s="1" t="s">
        <v>65</v>
      </c>
      <c r="D479" s="1">
        <f>Fv!U24</f>
        <v>1</v>
      </c>
      <c r="E479" s="1" t="s">
        <v>50</v>
      </c>
      <c r="F479" s="1">
        <v>4</v>
      </c>
      <c r="G479" s="1" t="s">
        <v>6</v>
      </c>
      <c r="H479" s="1"/>
    </row>
    <row r="480" spans="1:8" x14ac:dyDescent="0.3">
      <c r="A480" s="1">
        <v>22</v>
      </c>
      <c r="B480" s="4">
        <f>Dados_fv[[#This Row],[Horas]]/24</f>
        <v>0.91666666666666663</v>
      </c>
      <c r="C480" s="1" t="s">
        <v>65</v>
      </c>
      <c r="D480" s="1">
        <f>Fv!U25</f>
        <v>1</v>
      </c>
      <c r="E480" s="1" t="s">
        <v>50</v>
      </c>
      <c r="F480" s="1">
        <v>4</v>
      </c>
      <c r="G480" s="1" t="s">
        <v>6</v>
      </c>
      <c r="H480" s="1"/>
    </row>
    <row r="481" spans="1:8" x14ac:dyDescent="0.3">
      <c r="A481" s="1">
        <v>23</v>
      </c>
      <c r="B481" s="4">
        <f>Dados_fv[[#This Row],[Horas]]/24</f>
        <v>0.95833333333333337</v>
      </c>
      <c r="C481" s="1" t="s">
        <v>65</v>
      </c>
      <c r="D481" s="1">
        <f>Fv!U26</f>
        <v>1</v>
      </c>
      <c r="E481" s="1" t="s">
        <v>50</v>
      </c>
      <c r="F481" s="1">
        <v>4</v>
      </c>
      <c r="G481" s="1" t="s">
        <v>6</v>
      </c>
      <c r="H481" s="1"/>
    </row>
    <row r="482" spans="1:8" x14ac:dyDescent="0.3">
      <c r="A482" s="1">
        <v>0</v>
      </c>
      <c r="B482" s="4">
        <f>Dados_fv[[#This Row],[Horas]]/24</f>
        <v>0</v>
      </c>
      <c r="C482" s="1" t="s">
        <v>4</v>
      </c>
      <c r="D482" s="1">
        <f>Fv!B30</f>
        <v>0</v>
      </c>
      <c r="E482" s="1" t="s">
        <v>48</v>
      </c>
      <c r="F482" s="1">
        <v>1</v>
      </c>
      <c r="G482" s="1" t="s">
        <v>7</v>
      </c>
    </row>
    <row r="483" spans="1:8" x14ac:dyDescent="0.3">
      <c r="A483" s="1">
        <v>1</v>
      </c>
      <c r="B483" s="4">
        <f>Dados_fv[[#This Row],[Horas]]/24</f>
        <v>4.1666666666666664E-2</v>
      </c>
      <c r="C483" s="1" t="s">
        <v>4</v>
      </c>
      <c r="D483" s="1">
        <f>Fv!B31</f>
        <v>0</v>
      </c>
      <c r="E483" s="1" t="s">
        <v>48</v>
      </c>
      <c r="F483" s="1">
        <v>1</v>
      </c>
      <c r="G483" s="1" t="s">
        <v>7</v>
      </c>
    </row>
    <row r="484" spans="1:8" x14ac:dyDescent="0.3">
      <c r="A484" s="1">
        <v>2</v>
      </c>
      <c r="B484" s="4">
        <f>Dados_fv[[#This Row],[Horas]]/24</f>
        <v>8.3333333333333329E-2</v>
      </c>
      <c r="C484" s="1" t="s">
        <v>4</v>
      </c>
      <c r="D484" s="1">
        <f>Fv!B32</f>
        <v>0</v>
      </c>
      <c r="E484" s="1" t="s">
        <v>48</v>
      </c>
      <c r="F484" s="1">
        <v>1</v>
      </c>
      <c r="G484" s="1" t="s">
        <v>7</v>
      </c>
    </row>
    <row r="485" spans="1:8" x14ac:dyDescent="0.3">
      <c r="A485" s="1">
        <v>3</v>
      </c>
      <c r="B485" s="4">
        <f>Dados_fv[[#This Row],[Horas]]/24</f>
        <v>0.125</v>
      </c>
      <c r="C485" s="1" t="s">
        <v>4</v>
      </c>
      <c r="D485" s="1">
        <f>Fv!B33</f>
        <v>0</v>
      </c>
      <c r="E485" s="1" t="s">
        <v>48</v>
      </c>
      <c r="F485" s="1">
        <v>1</v>
      </c>
      <c r="G485" s="1" t="s">
        <v>7</v>
      </c>
    </row>
    <row r="486" spans="1:8" x14ac:dyDescent="0.3">
      <c r="A486" s="1">
        <v>4</v>
      </c>
      <c r="B486" s="4">
        <f>Dados_fv[[#This Row],[Horas]]/24</f>
        <v>0.16666666666666666</v>
      </c>
      <c r="C486" s="1" t="s">
        <v>4</v>
      </c>
      <c r="D486" s="1">
        <f>Fv!B34</f>
        <v>0</v>
      </c>
      <c r="E486" s="1" t="s">
        <v>48</v>
      </c>
      <c r="F486" s="1">
        <v>1</v>
      </c>
      <c r="G486" s="1" t="s">
        <v>7</v>
      </c>
    </row>
    <row r="487" spans="1:8" x14ac:dyDescent="0.3">
      <c r="A487" s="1">
        <v>5</v>
      </c>
      <c r="B487" s="4">
        <f>Dados_fv[[#This Row],[Horas]]/24</f>
        <v>0.20833333333333334</v>
      </c>
      <c r="C487" s="1" t="s">
        <v>4</v>
      </c>
      <c r="D487" s="1">
        <f>Fv!B35</f>
        <v>1.9600000232458111E-2</v>
      </c>
      <c r="E487" s="1" t="s">
        <v>48</v>
      </c>
      <c r="F487" s="1">
        <v>1</v>
      </c>
      <c r="G487" s="1" t="s">
        <v>7</v>
      </c>
    </row>
    <row r="488" spans="1:8" x14ac:dyDescent="0.3">
      <c r="A488" s="1">
        <v>6</v>
      </c>
      <c r="B488" s="4">
        <f>Dados_fv[[#This Row],[Horas]]/24</f>
        <v>0.25</v>
      </c>
      <c r="C488" s="1" t="s">
        <v>4</v>
      </c>
      <c r="D488" s="1">
        <f>Fv!B36</f>
        <v>8.8200002908706665E-2</v>
      </c>
      <c r="E488" s="1" t="s">
        <v>48</v>
      </c>
      <c r="F488" s="1">
        <v>1</v>
      </c>
      <c r="G488" s="1" t="s">
        <v>7</v>
      </c>
    </row>
    <row r="489" spans="1:8" x14ac:dyDescent="0.3">
      <c r="A489" s="1">
        <v>7</v>
      </c>
      <c r="B489" s="4">
        <f>Dados_fv[[#This Row],[Horas]]/24</f>
        <v>0.29166666666666669</v>
      </c>
      <c r="C489" s="1" t="s">
        <v>4</v>
      </c>
      <c r="D489" s="1">
        <f>Fv!B37</f>
        <v>0.1666000038385391</v>
      </c>
      <c r="E489" s="1" t="s">
        <v>48</v>
      </c>
      <c r="F489" s="1">
        <v>1</v>
      </c>
      <c r="G489" s="1" t="s">
        <v>7</v>
      </c>
    </row>
    <row r="490" spans="1:8" x14ac:dyDescent="0.3">
      <c r="A490" s="1">
        <v>8</v>
      </c>
      <c r="B490" s="4">
        <f>Dados_fv[[#This Row],[Horas]]/24</f>
        <v>0.33333333333333331</v>
      </c>
      <c r="C490" s="1" t="s">
        <v>4</v>
      </c>
      <c r="D490" s="1">
        <f>Fv!B38</f>
        <v>0.28420001268386841</v>
      </c>
      <c r="E490" s="1" t="s">
        <v>48</v>
      </c>
      <c r="F490" s="1">
        <v>1</v>
      </c>
      <c r="G490" s="1" t="s">
        <v>7</v>
      </c>
    </row>
    <row r="491" spans="1:8" x14ac:dyDescent="0.3">
      <c r="A491" s="1">
        <v>9</v>
      </c>
      <c r="B491" s="4">
        <f>Dados_fv[[#This Row],[Horas]]/24</f>
        <v>0.375</v>
      </c>
      <c r="C491" s="1" t="s">
        <v>4</v>
      </c>
      <c r="D491" s="1">
        <f>Fv!B39</f>
        <v>0.50959998369216919</v>
      </c>
      <c r="E491" s="1" t="s">
        <v>48</v>
      </c>
      <c r="F491" s="1">
        <v>1</v>
      </c>
      <c r="G491" s="1" t="s">
        <v>7</v>
      </c>
    </row>
    <row r="492" spans="1:8" x14ac:dyDescent="0.3">
      <c r="A492" s="1">
        <v>10</v>
      </c>
      <c r="B492" s="4">
        <f>Dados_fv[[#This Row],[Horas]]/24</f>
        <v>0.41666666666666669</v>
      </c>
      <c r="C492" s="1" t="s">
        <v>4</v>
      </c>
      <c r="D492" s="1">
        <f>Fv!B40</f>
        <v>0.73500001430511475</v>
      </c>
      <c r="E492" s="1" t="s">
        <v>48</v>
      </c>
      <c r="F492" s="1">
        <v>1</v>
      </c>
      <c r="G492" s="1" t="s">
        <v>7</v>
      </c>
    </row>
    <row r="493" spans="1:8" x14ac:dyDescent="0.3">
      <c r="A493" s="1">
        <v>11</v>
      </c>
      <c r="B493" s="4">
        <f>Dados_fv[[#This Row],[Horas]]/24</f>
        <v>0.45833333333333331</v>
      </c>
      <c r="C493" s="1" t="s">
        <v>4</v>
      </c>
      <c r="D493" s="1">
        <f>Fv!B41</f>
        <v>0.90160000324249268</v>
      </c>
      <c r="E493" s="1" t="s">
        <v>48</v>
      </c>
      <c r="F493" s="1">
        <v>1</v>
      </c>
      <c r="G493" s="1" t="s">
        <v>7</v>
      </c>
    </row>
    <row r="494" spans="1:8" x14ac:dyDescent="0.3">
      <c r="A494" s="1">
        <v>12</v>
      </c>
      <c r="B494" s="4">
        <f>Dados_fv[[#This Row],[Horas]]/24</f>
        <v>0.5</v>
      </c>
      <c r="C494" s="1" t="s">
        <v>4</v>
      </c>
      <c r="D494" s="1">
        <f>Fv!B42</f>
        <v>0.98000001907348633</v>
      </c>
      <c r="E494" s="1" t="s">
        <v>48</v>
      </c>
      <c r="F494" s="1">
        <v>1</v>
      </c>
      <c r="G494" s="1" t="s">
        <v>7</v>
      </c>
    </row>
    <row r="495" spans="1:8" x14ac:dyDescent="0.3">
      <c r="A495" s="1">
        <v>13</v>
      </c>
      <c r="B495" s="4">
        <f>Dados_fv[[#This Row],[Horas]]/24</f>
        <v>0.54166666666666663</v>
      </c>
      <c r="C495" s="1" t="s">
        <v>4</v>
      </c>
      <c r="D495" s="1">
        <f>Fv!B43</f>
        <v>0.9309999942779541</v>
      </c>
      <c r="E495" s="1" t="s">
        <v>48</v>
      </c>
      <c r="F495" s="1">
        <v>1</v>
      </c>
      <c r="G495" s="1" t="s">
        <v>7</v>
      </c>
    </row>
    <row r="496" spans="1:8" x14ac:dyDescent="0.3">
      <c r="A496" s="1">
        <v>14</v>
      </c>
      <c r="B496" s="4">
        <f>Dados_fv[[#This Row],[Horas]]/24</f>
        <v>0.58333333333333337</v>
      </c>
      <c r="C496" s="1" t="s">
        <v>4</v>
      </c>
      <c r="D496" s="1">
        <f>Fv!B44</f>
        <v>0.7839999794960022</v>
      </c>
      <c r="E496" s="1" t="s">
        <v>48</v>
      </c>
      <c r="F496" s="1">
        <v>1</v>
      </c>
      <c r="G496" s="1" t="s">
        <v>7</v>
      </c>
    </row>
    <row r="497" spans="1:7" x14ac:dyDescent="0.3">
      <c r="A497" s="1">
        <v>15</v>
      </c>
      <c r="B497" s="4">
        <f>Dados_fv[[#This Row],[Horas]]/24</f>
        <v>0.625</v>
      </c>
      <c r="C497" s="1" t="s">
        <v>4</v>
      </c>
      <c r="D497" s="1">
        <f>Fv!B45</f>
        <v>0.55860000848770142</v>
      </c>
      <c r="E497" s="1" t="s">
        <v>48</v>
      </c>
      <c r="F497" s="1">
        <v>1</v>
      </c>
      <c r="G497" s="1" t="s">
        <v>7</v>
      </c>
    </row>
    <row r="498" spans="1:7" x14ac:dyDescent="0.3">
      <c r="A498" s="1">
        <v>16</v>
      </c>
      <c r="B498" s="4">
        <f>Dados_fv[[#This Row],[Horas]]/24</f>
        <v>0.66666666666666663</v>
      </c>
      <c r="C498" s="1" t="s">
        <v>4</v>
      </c>
      <c r="D498" s="1">
        <f>Fv!B46</f>
        <v>0.45080000162124628</v>
      </c>
      <c r="E498" s="1" t="s">
        <v>48</v>
      </c>
      <c r="F498" s="1">
        <v>1</v>
      </c>
      <c r="G498" s="1" t="s">
        <v>7</v>
      </c>
    </row>
    <row r="499" spans="1:7" x14ac:dyDescent="0.3">
      <c r="A499" s="1">
        <v>17</v>
      </c>
      <c r="B499" s="4">
        <f>Dados_fv[[#This Row],[Horas]]/24</f>
        <v>0.70833333333333337</v>
      </c>
      <c r="C499" s="1" t="s">
        <v>4</v>
      </c>
      <c r="D499" s="1">
        <f>Fv!B47</f>
        <v>0.2254000008106232</v>
      </c>
      <c r="E499" s="1" t="s">
        <v>48</v>
      </c>
      <c r="F499" s="1">
        <v>1</v>
      </c>
      <c r="G499" s="1" t="s">
        <v>7</v>
      </c>
    </row>
    <row r="500" spans="1:7" x14ac:dyDescent="0.3">
      <c r="A500" s="1">
        <v>18</v>
      </c>
      <c r="B500" s="4">
        <f>Dados_fv[[#This Row],[Horas]]/24</f>
        <v>0.75</v>
      </c>
      <c r="C500" s="1" t="s">
        <v>4</v>
      </c>
      <c r="D500" s="1">
        <f>Fv!B48</f>
        <v>2.9400000348687168E-2</v>
      </c>
      <c r="E500" s="1" t="s">
        <v>48</v>
      </c>
      <c r="F500" s="1">
        <v>1</v>
      </c>
      <c r="G500" s="1" t="s">
        <v>7</v>
      </c>
    </row>
    <row r="501" spans="1:7" x14ac:dyDescent="0.3">
      <c r="A501" s="1">
        <v>19</v>
      </c>
      <c r="B501" s="4">
        <f>Dados_fv[[#This Row],[Horas]]/24</f>
        <v>0.79166666666666663</v>
      </c>
      <c r="C501" s="1" t="s">
        <v>4</v>
      </c>
      <c r="D501" s="1">
        <f>Fv!B49</f>
        <v>0</v>
      </c>
      <c r="E501" s="1" t="s">
        <v>48</v>
      </c>
      <c r="F501" s="1">
        <v>1</v>
      </c>
      <c r="G501" s="1" t="s">
        <v>7</v>
      </c>
    </row>
    <row r="502" spans="1:7" x14ac:dyDescent="0.3">
      <c r="A502" s="1">
        <v>20</v>
      </c>
      <c r="B502" s="4">
        <f>Dados_fv[[#This Row],[Horas]]/24</f>
        <v>0.83333333333333337</v>
      </c>
      <c r="C502" s="1" t="s">
        <v>4</v>
      </c>
      <c r="D502" s="1">
        <f>Fv!B50</f>
        <v>0</v>
      </c>
      <c r="E502" s="1" t="s">
        <v>48</v>
      </c>
      <c r="F502" s="1">
        <v>1</v>
      </c>
      <c r="G502" s="1" t="s">
        <v>7</v>
      </c>
    </row>
    <row r="503" spans="1:7" x14ac:dyDescent="0.3">
      <c r="A503" s="1">
        <v>21</v>
      </c>
      <c r="B503" s="4">
        <f>Dados_fv[[#This Row],[Horas]]/24</f>
        <v>0.875</v>
      </c>
      <c r="C503" s="1" t="s">
        <v>4</v>
      </c>
      <c r="D503" s="1">
        <f>Fv!B51</f>
        <v>0</v>
      </c>
      <c r="E503" s="1" t="s">
        <v>48</v>
      </c>
      <c r="F503" s="1">
        <v>1</v>
      </c>
      <c r="G503" s="1" t="s">
        <v>7</v>
      </c>
    </row>
    <row r="504" spans="1:7" x14ac:dyDescent="0.3">
      <c r="A504" s="1">
        <v>22</v>
      </c>
      <c r="B504" s="4">
        <f>Dados_fv[[#This Row],[Horas]]/24</f>
        <v>0.91666666666666663</v>
      </c>
      <c r="C504" s="1" t="s">
        <v>4</v>
      </c>
      <c r="D504" s="1">
        <f>Fv!B52</f>
        <v>0</v>
      </c>
      <c r="E504" s="1" t="s">
        <v>48</v>
      </c>
      <c r="F504" s="1">
        <v>1</v>
      </c>
      <c r="G504" s="1" t="s">
        <v>7</v>
      </c>
    </row>
    <row r="505" spans="1:7" x14ac:dyDescent="0.3">
      <c r="A505" s="1">
        <v>23</v>
      </c>
      <c r="B505" s="4">
        <f>Dados_fv[[#This Row],[Horas]]/24</f>
        <v>0.95833333333333337</v>
      </c>
      <c r="C505" s="1" t="s">
        <v>4</v>
      </c>
      <c r="D505" s="1">
        <f>Fv!B53</f>
        <v>0</v>
      </c>
      <c r="E505" s="1" t="s">
        <v>48</v>
      </c>
      <c r="F505" s="1">
        <v>1</v>
      </c>
      <c r="G505" s="1" t="s">
        <v>7</v>
      </c>
    </row>
    <row r="506" spans="1:7" x14ac:dyDescent="0.3">
      <c r="A506" s="1">
        <v>0</v>
      </c>
      <c r="B506" s="4">
        <f>Dados_fv[[#This Row],[Horas]]/24</f>
        <v>0</v>
      </c>
      <c r="C506" s="1" t="s">
        <v>4</v>
      </c>
      <c r="D506" s="1">
        <f>Fv!C30</f>
        <v>0</v>
      </c>
      <c r="E506" s="1" t="s">
        <v>30</v>
      </c>
      <c r="F506" s="1">
        <v>2</v>
      </c>
      <c r="G506" s="1" t="s">
        <v>7</v>
      </c>
    </row>
    <row r="507" spans="1:7" x14ac:dyDescent="0.3">
      <c r="A507" s="1">
        <v>1</v>
      </c>
      <c r="B507" s="4">
        <f>Dados_fv[[#This Row],[Horas]]/24</f>
        <v>4.1666666666666664E-2</v>
      </c>
      <c r="C507" s="1" t="s">
        <v>4</v>
      </c>
      <c r="D507" s="1">
        <f>Fv!C31</f>
        <v>0</v>
      </c>
      <c r="E507" s="1" t="s">
        <v>30</v>
      </c>
      <c r="F507" s="1">
        <v>2</v>
      </c>
      <c r="G507" s="1" t="s">
        <v>7</v>
      </c>
    </row>
    <row r="508" spans="1:7" x14ac:dyDescent="0.3">
      <c r="A508" s="1">
        <v>2</v>
      </c>
      <c r="B508" s="4">
        <f>Dados_fv[[#This Row],[Horas]]/24</f>
        <v>8.3333333333333329E-2</v>
      </c>
      <c r="C508" s="1" t="s">
        <v>4</v>
      </c>
      <c r="D508" s="1">
        <f>Fv!C32</f>
        <v>0</v>
      </c>
      <c r="E508" s="1" t="s">
        <v>30</v>
      </c>
      <c r="F508" s="1">
        <v>2</v>
      </c>
      <c r="G508" s="1" t="s">
        <v>7</v>
      </c>
    </row>
    <row r="509" spans="1:7" x14ac:dyDescent="0.3">
      <c r="A509" s="1">
        <v>3</v>
      </c>
      <c r="B509" s="4">
        <f>Dados_fv[[#This Row],[Horas]]/24</f>
        <v>0.125</v>
      </c>
      <c r="C509" s="1" t="s">
        <v>4</v>
      </c>
      <c r="D509" s="1">
        <f>Fv!C33</f>
        <v>0</v>
      </c>
      <c r="E509" s="1" t="s">
        <v>30</v>
      </c>
      <c r="F509" s="1">
        <v>2</v>
      </c>
      <c r="G509" s="1" t="s">
        <v>7</v>
      </c>
    </row>
    <row r="510" spans="1:7" x14ac:dyDescent="0.3">
      <c r="A510" s="1">
        <v>4</v>
      </c>
      <c r="B510" s="4">
        <f>Dados_fv[[#This Row],[Horas]]/24</f>
        <v>0.16666666666666666</v>
      </c>
      <c r="C510" s="1" t="s">
        <v>4</v>
      </c>
      <c r="D510" s="1">
        <f>Fv!C34</f>
        <v>0</v>
      </c>
      <c r="E510" s="1" t="s">
        <v>30</v>
      </c>
      <c r="F510" s="1">
        <v>2</v>
      </c>
      <c r="G510" s="1" t="s">
        <v>7</v>
      </c>
    </row>
    <row r="511" spans="1:7" x14ac:dyDescent="0.3">
      <c r="A511" s="1">
        <v>5</v>
      </c>
      <c r="B511" s="4">
        <f>Dados_fv[[#This Row],[Horas]]/24</f>
        <v>0.20833333333333334</v>
      </c>
      <c r="C511" s="1" t="s">
        <v>4</v>
      </c>
      <c r="D511" s="1">
        <f>Fv!C35</f>
        <v>68.599998474121094</v>
      </c>
      <c r="E511" s="1" t="s">
        <v>30</v>
      </c>
      <c r="F511" s="1">
        <v>2</v>
      </c>
      <c r="G511" s="1" t="s">
        <v>7</v>
      </c>
    </row>
    <row r="512" spans="1:7" x14ac:dyDescent="0.3">
      <c r="A512" s="1">
        <v>6</v>
      </c>
      <c r="B512" s="4">
        <f>Dados_fv[[#This Row],[Horas]]/24</f>
        <v>0.25</v>
      </c>
      <c r="C512" s="1" t="s">
        <v>4</v>
      </c>
      <c r="D512" s="1">
        <f>Fv!C36</f>
        <v>308.70001220703119</v>
      </c>
      <c r="E512" s="1" t="s">
        <v>30</v>
      </c>
      <c r="F512" s="1">
        <v>2</v>
      </c>
      <c r="G512" s="1" t="s">
        <v>7</v>
      </c>
    </row>
    <row r="513" spans="1:7" x14ac:dyDescent="0.3">
      <c r="A513" s="1">
        <v>7</v>
      </c>
      <c r="B513" s="4">
        <f>Dados_fv[[#This Row],[Horas]]/24</f>
        <v>0.29166666666666669</v>
      </c>
      <c r="C513" s="1" t="s">
        <v>4</v>
      </c>
      <c r="D513" s="1">
        <f>Fv!C37</f>
        <v>583.0999755859375</v>
      </c>
      <c r="E513" s="1" t="s">
        <v>30</v>
      </c>
      <c r="F513" s="1">
        <v>2</v>
      </c>
      <c r="G513" s="1" t="s">
        <v>7</v>
      </c>
    </row>
    <row r="514" spans="1:7" x14ac:dyDescent="0.3">
      <c r="A514" s="1">
        <v>8</v>
      </c>
      <c r="B514" s="4">
        <f>Dados_fv[[#This Row],[Horas]]/24</f>
        <v>0.33333333333333331</v>
      </c>
      <c r="C514" s="1" t="s">
        <v>4</v>
      </c>
      <c r="D514" s="1">
        <f>Fv!C38</f>
        <v>954.9119873046875</v>
      </c>
      <c r="E514" s="1" t="s">
        <v>30</v>
      </c>
      <c r="F514" s="1">
        <v>2</v>
      </c>
      <c r="G514" s="1" t="s">
        <v>7</v>
      </c>
    </row>
    <row r="515" spans="1:7" x14ac:dyDescent="0.3">
      <c r="A515" s="1">
        <v>9</v>
      </c>
      <c r="B515" s="4">
        <f>Dados_fv[[#This Row],[Horas]]/24</f>
        <v>0.375</v>
      </c>
      <c r="C515" s="1" t="s">
        <v>4</v>
      </c>
      <c r="D515" s="1">
        <f>Fv!C39</f>
        <v>1676.583984375</v>
      </c>
      <c r="E515" s="1" t="s">
        <v>30</v>
      </c>
      <c r="F515" s="1">
        <v>2</v>
      </c>
      <c r="G515" s="1" t="s">
        <v>7</v>
      </c>
    </row>
    <row r="516" spans="1:7" x14ac:dyDescent="0.3">
      <c r="A516" s="1">
        <v>10</v>
      </c>
      <c r="B516" s="4">
        <f>Dados_fv[[#This Row],[Horas]]/24</f>
        <v>0.41666666666666669</v>
      </c>
      <c r="C516" s="1" t="s">
        <v>4</v>
      </c>
      <c r="D516" s="1">
        <f>Fv!C40</f>
        <v>2366.699951171875</v>
      </c>
      <c r="E516" s="1" t="s">
        <v>30</v>
      </c>
      <c r="F516" s="1">
        <v>2</v>
      </c>
      <c r="G516" s="1" t="s">
        <v>7</v>
      </c>
    </row>
    <row r="517" spans="1:7" x14ac:dyDescent="0.3">
      <c r="A517" s="1">
        <v>11</v>
      </c>
      <c r="B517" s="4">
        <f>Dados_fv[[#This Row],[Horas]]/24</f>
        <v>0.45833333333333331</v>
      </c>
      <c r="C517" s="1" t="s">
        <v>4</v>
      </c>
      <c r="D517" s="1">
        <f>Fv!C41</f>
        <v>2840.0400390625</v>
      </c>
      <c r="E517" s="1" t="s">
        <v>30</v>
      </c>
      <c r="F517" s="1">
        <v>2</v>
      </c>
      <c r="G517" s="1" t="s">
        <v>7</v>
      </c>
    </row>
    <row r="518" spans="1:7" x14ac:dyDescent="0.3">
      <c r="A518" s="1">
        <v>12</v>
      </c>
      <c r="B518" s="4">
        <f>Dados_fv[[#This Row],[Horas]]/24</f>
        <v>0.5</v>
      </c>
      <c r="C518" s="1" t="s">
        <v>4</v>
      </c>
      <c r="D518" s="1">
        <f>Fv!C42</f>
        <v>2949.800048828125</v>
      </c>
      <c r="E518" s="1" t="s">
        <v>30</v>
      </c>
      <c r="F518" s="1">
        <v>2</v>
      </c>
      <c r="G518" s="1" t="s">
        <v>7</v>
      </c>
    </row>
    <row r="519" spans="1:7" x14ac:dyDescent="0.3">
      <c r="A519" s="1">
        <v>13</v>
      </c>
      <c r="B519" s="4">
        <f>Dados_fv[[#This Row],[Horas]]/24</f>
        <v>0.54166666666666663</v>
      </c>
      <c r="C519" s="1" t="s">
        <v>4</v>
      </c>
      <c r="D519" s="1">
        <f>Fv!C43</f>
        <v>2802.31005859375</v>
      </c>
      <c r="E519" s="1" t="s">
        <v>30</v>
      </c>
      <c r="F519" s="1">
        <v>2</v>
      </c>
      <c r="G519" s="1" t="s">
        <v>7</v>
      </c>
    </row>
    <row r="520" spans="1:7" x14ac:dyDescent="0.3">
      <c r="A520" s="1">
        <v>14</v>
      </c>
      <c r="B520" s="4">
        <f>Dados_fv[[#This Row],[Horas]]/24</f>
        <v>0.58333333333333337</v>
      </c>
      <c r="C520" s="1" t="s">
        <v>4</v>
      </c>
      <c r="D520" s="1">
        <f>Fv!C44</f>
        <v>2414.719970703125</v>
      </c>
      <c r="E520" s="1" t="s">
        <v>30</v>
      </c>
      <c r="F520" s="1">
        <v>2</v>
      </c>
      <c r="G520" s="1" t="s">
        <v>7</v>
      </c>
    </row>
    <row r="521" spans="1:7" x14ac:dyDescent="0.3">
      <c r="A521" s="1">
        <v>15</v>
      </c>
      <c r="B521" s="4">
        <f>Dados_fv[[#This Row],[Horas]]/24</f>
        <v>0.625</v>
      </c>
      <c r="C521" s="1" t="s">
        <v>4</v>
      </c>
      <c r="D521" s="1">
        <f>Fv!C45</f>
        <v>1837.7939453125</v>
      </c>
      <c r="E521" s="1" t="s">
        <v>30</v>
      </c>
      <c r="F521" s="1">
        <v>2</v>
      </c>
      <c r="G521" s="1" t="s">
        <v>7</v>
      </c>
    </row>
    <row r="522" spans="1:7" x14ac:dyDescent="0.3">
      <c r="A522" s="1">
        <v>16</v>
      </c>
      <c r="B522" s="4">
        <f>Dados_fv[[#This Row],[Horas]]/24</f>
        <v>0.66666666666666663</v>
      </c>
      <c r="C522" s="1" t="s">
        <v>4</v>
      </c>
      <c r="D522" s="1">
        <f>Fv!C46</f>
        <v>1514.68798828125</v>
      </c>
      <c r="E522" s="1" t="s">
        <v>30</v>
      </c>
      <c r="F522" s="1">
        <v>2</v>
      </c>
      <c r="G522" s="1" t="s">
        <v>7</v>
      </c>
    </row>
    <row r="523" spans="1:7" x14ac:dyDescent="0.3">
      <c r="A523" s="1">
        <v>17</v>
      </c>
      <c r="B523" s="4">
        <f>Dados_fv[[#This Row],[Horas]]/24</f>
        <v>0.70833333333333337</v>
      </c>
      <c r="C523" s="1" t="s">
        <v>4</v>
      </c>
      <c r="D523" s="1">
        <f>Fv!C47</f>
        <v>773.12200927734375</v>
      </c>
      <c r="E523" s="1" t="s">
        <v>30</v>
      </c>
      <c r="F523" s="1">
        <v>2</v>
      </c>
      <c r="G523" s="1" t="s">
        <v>7</v>
      </c>
    </row>
    <row r="524" spans="1:7" x14ac:dyDescent="0.3">
      <c r="A524" s="1">
        <v>18</v>
      </c>
      <c r="B524" s="4">
        <f>Dados_fv[[#This Row],[Horas]]/24</f>
        <v>0.75</v>
      </c>
      <c r="C524" s="1" t="s">
        <v>4</v>
      </c>
      <c r="D524" s="1">
        <f>Fv!C48</f>
        <v>102.90000152587891</v>
      </c>
      <c r="E524" s="1" t="s">
        <v>30</v>
      </c>
      <c r="F524" s="1">
        <v>2</v>
      </c>
      <c r="G524" s="1" t="s">
        <v>7</v>
      </c>
    </row>
    <row r="525" spans="1:7" x14ac:dyDescent="0.3">
      <c r="A525" s="1">
        <v>19</v>
      </c>
      <c r="B525" s="4">
        <f>Dados_fv[[#This Row],[Horas]]/24</f>
        <v>0.79166666666666663</v>
      </c>
      <c r="C525" s="1" t="s">
        <v>4</v>
      </c>
      <c r="D525" s="1">
        <f>Fv!C49</f>
        <v>0</v>
      </c>
      <c r="E525" s="1" t="s">
        <v>30</v>
      </c>
      <c r="F525" s="1">
        <v>2</v>
      </c>
      <c r="G525" s="1" t="s">
        <v>7</v>
      </c>
    </row>
    <row r="526" spans="1:7" x14ac:dyDescent="0.3">
      <c r="A526" s="1">
        <v>20</v>
      </c>
      <c r="B526" s="4">
        <f>Dados_fv[[#This Row],[Horas]]/24</f>
        <v>0.83333333333333337</v>
      </c>
      <c r="C526" s="1" t="s">
        <v>4</v>
      </c>
      <c r="D526" s="1">
        <f>Fv!C50</f>
        <v>0</v>
      </c>
      <c r="E526" s="1" t="s">
        <v>30</v>
      </c>
      <c r="F526" s="1">
        <v>2</v>
      </c>
      <c r="G526" s="1" t="s">
        <v>7</v>
      </c>
    </row>
    <row r="527" spans="1:7" x14ac:dyDescent="0.3">
      <c r="A527" s="1">
        <v>21</v>
      </c>
      <c r="B527" s="4">
        <f>Dados_fv[[#This Row],[Horas]]/24</f>
        <v>0.875</v>
      </c>
      <c r="C527" s="1" t="s">
        <v>4</v>
      </c>
      <c r="D527" s="1">
        <f>Fv!C51</f>
        <v>0</v>
      </c>
      <c r="E527" s="1" t="s">
        <v>30</v>
      </c>
      <c r="F527" s="1">
        <v>2</v>
      </c>
      <c r="G527" s="1" t="s">
        <v>7</v>
      </c>
    </row>
    <row r="528" spans="1:7" x14ac:dyDescent="0.3">
      <c r="A528" s="1">
        <v>22</v>
      </c>
      <c r="B528" s="4">
        <f>Dados_fv[[#This Row],[Horas]]/24</f>
        <v>0.91666666666666663</v>
      </c>
      <c r="C528" s="1" t="s">
        <v>4</v>
      </c>
      <c r="D528" s="1">
        <f>Fv!C52</f>
        <v>0</v>
      </c>
      <c r="E528" s="1" t="s">
        <v>30</v>
      </c>
      <c r="F528" s="1">
        <v>2</v>
      </c>
      <c r="G528" s="1" t="s">
        <v>7</v>
      </c>
    </row>
    <row r="529" spans="1:7" x14ac:dyDescent="0.3">
      <c r="A529" s="1">
        <v>23</v>
      </c>
      <c r="B529" s="4">
        <f>Dados_fv[[#This Row],[Horas]]/24</f>
        <v>0.95833333333333337</v>
      </c>
      <c r="C529" s="1" t="s">
        <v>4</v>
      </c>
      <c r="D529" s="1">
        <f>Fv!C53</f>
        <v>0</v>
      </c>
      <c r="E529" s="1" t="s">
        <v>30</v>
      </c>
      <c r="F529" s="1">
        <v>2</v>
      </c>
      <c r="G529" s="1" t="s">
        <v>7</v>
      </c>
    </row>
    <row r="530" spans="1:7" x14ac:dyDescent="0.3">
      <c r="A530" s="1">
        <v>0</v>
      </c>
      <c r="B530" s="4">
        <f>Dados_fv[[#This Row],[Horas]]/24</f>
        <v>0</v>
      </c>
      <c r="C530" s="1" t="s">
        <v>4</v>
      </c>
      <c r="D530" s="21">
        <f>Fv!D30</f>
        <v>1</v>
      </c>
      <c r="E530" s="1" t="s">
        <v>49</v>
      </c>
      <c r="F530" s="1">
        <v>3</v>
      </c>
      <c r="G530" s="1" t="s">
        <v>7</v>
      </c>
    </row>
    <row r="531" spans="1:7" x14ac:dyDescent="0.3">
      <c r="A531" s="1">
        <v>1</v>
      </c>
      <c r="B531" s="4">
        <f>Dados_fv[[#This Row],[Horas]]/24</f>
        <v>4.1666666666666664E-2</v>
      </c>
      <c r="C531" s="1" t="s">
        <v>4</v>
      </c>
      <c r="D531" s="21">
        <f>Fv!D31</f>
        <v>1</v>
      </c>
      <c r="E531" s="1" t="s">
        <v>49</v>
      </c>
      <c r="F531" s="1">
        <v>3</v>
      </c>
      <c r="G531" s="1" t="s">
        <v>7</v>
      </c>
    </row>
    <row r="532" spans="1:7" x14ac:dyDescent="0.3">
      <c r="A532" s="1">
        <v>2</v>
      </c>
      <c r="B532" s="4">
        <f>Dados_fv[[#This Row],[Horas]]/24</f>
        <v>8.3333333333333329E-2</v>
      </c>
      <c r="C532" s="1" t="s">
        <v>4</v>
      </c>
      <c r="D532" s="21">
        <f>Fv!D32</f>
        <v>1</v>
      </c>
      <c r="E532" s="1" t="s">
        <v>49</v>
      </c>
      <c r="F532" s="1">
        <v>3</v>
      </c>
      <c r="G532" s="1" t="s">
        <v>7</v>
      </c>
    </row>
    <row r="533" spans="1:7" x14ac:dyDescent="0.3">
      <c r="A533" s="1">
        <v>3</v>
      </c>
      <c r="B533" s="4">
        <f>Dados_fv[[#This Row],[Horas]]/24</f>
        <v>0.125</v>
      </c>
      <c r="C533" s="1" t="s">
        <v>4</v>
      </c>
      <c r="D533" s="21">
        <f>Fv!D33</f>
        <v>1</v>
      </c>
      <c r="E533" s="1" t="s">
        <v>49</v>
      </c>
      <c r="F533" s="1">
        <v>3</v>
      </c>
      <c r="G533" s="1" t="s">
        <v>7</v>
      </c>
    </row>
    <row r="534" spans="1:7" x14ac:dyDescent="0.3">
      <c r="A534" s="1">
        <v>4</v>
      </c>
      <c r="B534" s="4">
        <f>Dados_fv[[#This Row],[Horas]]/24</f>
        <v>0.16666666666666666</v>
      </c>
      <c r="C534" s="1" t="s">
        <v>4</v>
      </c>
      <c r="D534" s="21">
        <f>Fv!D34</f>
        <v>1</v>
      </c>
      <c r="E534" s="1" t="s">
        <v>49</v>
      </c>
      <c r="F534" s="1">
        <v>3</v>
      </c>
      <c r="G534" s="1" t="s">
        <v>7</v>
      </c>
    </row>
    <row r="535" spans="1:7" x14ac:dyDescent="0.3">
      <c r="A535" s="1">
        <v>5</v>
      </c>
      <c r="B535" s="4">
        <f>Dados_fv[[#This Row],[Horas]]/24</f>
        <v>0.20833333333333334</v>
      </c>
      <c r="C535" s="1" t="s">
        <v>4</v>
      </c>
      <c r="D535" s="21">
        <f>Fv!D35</f>
        <v>1</v>
      </c>
      <c r="E535" s="1" t="s">
        <v>49</v>
      </c>
      <c r="F535" s="1">
        <v>3</v>
      </c>
      <c r="G535" s="1" t="s">
        <v>7</v>
      </c>
    </row>
    <row r="536" spans="1:7" x14ac:dyDescent="0.3">
      <c r="A536" s="1">
        <v>6</v>
      </c>
      <c r="B536" s="4">
        <f>Dados_fv[[#This Row],[Horas]]/24</f>
        <v>0.25</v>
      </c>
      <c r="C536" s="1" t="s">
        <v>4</v>
      </c>
      <c r="D536" s="21">
        <f>Fv!D36</f>
        <v>1</v>
      </c>
      <c r="E536" s="1" t="s">
        <v>49</v>
      </c>
      <c r="F536" s="1">
        <v>3</v>
      </c>
      <c r="G536" s="1" t="s">
        <v>7</v>
      </c>
    </row>
    <row r="537" spans="1:7" x14ac:dyDescent="0.3">
      <c r="A537" s="1">
        <v>7</v>
      </c>
      <c r="B537" s="4">
        <f>Dados_fv[[#This Row],[Horas]]/24</f>
        <v>0.29166666666666669</v>
      </c>
      <c r="C537" s="1" t="s">
        <v>4</v>
      </c>
      <c r="D537" s="21">
        <f>Fv!D37</f>
        <v>1</v>
      </c>
      <c r="E537" s="1" t="s">
        <v>49</v>
      </c>
      <c r="F537" s="1">
        <v>3</v>
      </c>
      <c r="G537" s="1" t="s">
        <v>7</v>
      </c>
    </row>
    <row r="538" spans="1:7" x14ac:dyDescent="0.3">
      <c r="A538" s="1">
        <v>8</v>
      </c>
      <c r="B538" s="4">
        <f>Dados_fv[[#This Row],[Horas]]/24</f>
        <v>0.33333333333333331</v>
      </c>
      <c r="C538" s="1" t="s">
        <v>4</v>
      </c>
      <c r="D538" s="21">
        <f>Fv!D38</f>
        <v>0.95999997854232788</v>
      </c>
      <c r="E538" s="1" t="s">
        <v>49</v>
      </c>
      <c r="F538" s="1">
        <v>3</v>
      </c>
      <c r="G538" s="1" t="s">
        <v>7</v>
      </c>
    </row>
    <row r="539" spans="1:7" x14ac:dyDescent="0.3">
      <c r="A539" s="1">
        <v>9</v>
      </c>
      <c r="B539" s="4">
        <f>Dados_fv[[#This Row],[Horas]]/24</f>
        <v>0.375</v>
      </c>
      <c r="C539" s="1" t="s">
        <v>4</v>
      </c>
      <c r="D539" s="21">
        <f>Fv!D39</f>
        <v>0.93999999761581421</v>
      </c>
      <c r="E539" s="1" t="s">
        <v>49</v>
      </c>
      <c r="F539" s="1">
        <v>3</v>
      </c>
      <c r="G539" s="1" t="s">
        <v>7</v>
      </c>
    </row>
    <row r="540" spans="1:7" x14ac:dyDescent="0.3">
      <c r="A540" s="1">
        <v>10</v>
      </c>
      <c r="B540" s="4">
        <f>Dados_fv[[#This Row],[Horas]]/24</f>
        <v>0.41666666666666669</v>
      </c>
      <c r="C540" s="1" t="s">
        <v>4</v>
      </c>
      <c r="D540" s="21">
        <f>Fv!D40</f>
        <v>0.92000001668930054</v>
      </c>
      <c r="E540" s="1" t="s">
        <v>49</v>
      </c>
      <c r="F540" s="1">
        <v>3</v>
      </c>
      <c r="G540" s="1" t="s">
        <v>7</v>
      </c>
    </row>
    <row r="541" spans="1:7" x14ac:dyDescent="0.3">
      <c r="A541" s="1">
        <v>11</v>
      </c>
      <c r="B541" s="4">
        <f>Dados_fv[[#This Row],[Horas]]/24</f>
        <v>0.45833333333333331</v>
      </c>
      <c r="C541" s="1" t="s">
        <v>4</v>
      </c>
      <c r="D541" s="21">
        <f>Fv!D41</f>
        <v>0.89999997615814209</v>
      </c>
      <c r="E541" s="1" t="s">
        <v>49</v>
      </c>
      <c r="F541" s="1">
        <v>3</v>
      </c>
      <c r="G541" s="1" t="s">
        <v>7</v>
      </c>
    </row>
    <row r="542" spans="1:7" x14ac:dyDescent="0.3">
      <c r="A542" s="1">
        <v>12</v>
      </c>
      <c r="B542" s="4">
        <f>Dados_fv[[#This Row],[Horas]]/24</f>
        <v>0.5</v>
      </c>
      <c r="C542" s="1" t="s">
        <v>4</v>
      </c>
      <c r="D542" s="21">
        <f>Fv!D42</f>
        <v>0.86000001430511475</v>
      </c>
      <c r="E542" s="1" t="s">
        <v>49</v>
      </c>
      <c r="F542" s="1">
        <v>3</v>
      </c>
      <c r="G542" s="1" t="s">
        <v>7</v>
      </c>
    </row>
    <row r="543" spans="1:7" x14ac:dyDescent="0.3">
      <c r="A543" s="1">
        <v>13</v>
      </c>
      <c r="B543" s="4">
        <f>Dados_fv[[#This Row],[Horas]]/24</f>
        <v>0.54166666666666663</v>
      </c>
      <c r="C543" s="1" t="s">
        <v>4</v>
      </c>
      <c r="D543" s="21">
        <f>Fv!D43</f>
        <v>0.86000001430511475</v>
      </c>
      <c r="E543" s="1" t="s">
        <v>49</v>
      </c>
      <c r="F543" s="1">
        <v>3</v>
      </c>
      <c r="G543" s="1" t="s">
        <v>7</v>
      </c>
    </row>
    <row r="544" spans="1:7" x14ac:dyDescent="0.3">
      <c r="A544" s="1">
        <v>14</v>
      </c>
      <c r="B544" s="4">
        <f>Dados_fv[[#This Row],[Horas]]/24</f>
        <v>0.58333333333333337</v>
      </c>
      <c r="C544" s="1" t="s">
        <v>4</v>
      </c>
      <c r="D544" s="21">
        <f>Fv!D44</f>
        <v>0.87999999523162842</v>
      </c>
      <c r="E544" s="1" t="s">
        <v>49</v>
      </c>
      <c r="F544" s="1">
        <v>3</v>
      </c>
      <c r="G544" s="1" t="s">
        <v>7</v>
      </c>
    </row>
    <row r="545" spans="1:7" x14ac:dyDescent="0.3">
      <c r="A545" s="1">
        <v>15</v>
      </c>
      <c r="B545" s="4">
        <f>Dados_fv[[#This Row],[Horas]]/24</f>
        <v>0.625</v>
      </c>
      <c r="C545" s="1" t="s">
        <v>4</v>
      </c>
      <c r="D545" s="21">
        <f>Fv!D45</f>
        <v>0.93999999761581421</v>
      </c>
      <c r="E545" s="1" t="s">
        <v>49</v>
      </c>
      <c r="F545" s="1">
        <v>3</v>
      </c>
      <c r="G545" s="1" t="s">
        <v>7</v>
      </c>
    </row>
    <row r="546" spans="1:7" x14ac:dyDescent="0.3">
      <c r="A546" s="1">
        <v>16</v>
      </c>
      <c r="B546" s="4">
        <f>Dados_fv[[#This Row],[Horas]]/24</f>
        <v>0.66666666666666663</v>
      </c>
      <c r="C546" s="1" t="s">
        <v>4</v>
      </c>
      <c r="D546" s="21">
        <f>Fv!D46</f>
        <v>0.95999997854232788</v>
      </c>
      <c r="E546" s="1" t="s">
        <v>49</v>
      </c>
      <c r="F546" s="1">
        <v>3</v>
      </c>
      <c r="G546" s="1" t="s">
        <v>7</v>
      </c>
    </row>
    <row r="547" spans="1:7" x14ac:dyDescent="0.3">
      <c r="A547" s="1">
        <v>17</v>
      </c>
      <c r="B547" s="4">
        <f>Dados_fv[[#This Row],[Horas]]/24</f>
        <v>0.70833333333333337</v>
      </c>
      <c r="C547" s="1" t="s">
        <v>4</v>
      </c>
      <c r="D547" s="21">
        <f>Fv!D47</f>
        <v>0.98000001907348633</v>
      </c>
      <c r="E547" s="1" t="s">
        <v>49</v>
      </c>
      <c r="F547" s="1">
        <v>3</v>
      </c>
      <c r="G547" s="1" t="s">
        <v>7</v>
      </c>
    </row>
    <row r="548" spans="1:7" x14ac:dyDescent="0.3">
      <c r="A548" s="1">
        <v>18</v>
      </c>
      <c r="B548" s="4">
        <f>Dados_fv[[#This Row],[Horas]]/24</f>
        <v>0.75</v>
      </c>
      <c r="C548" s="1" t="s">
        <v>4</v>
      </c>
      <c r="D548" s="21">
        <f>Fv!D48</f>
        <v>1</v>
      </c>
      <c r="E548" s="1" t="s">
        <v>49</v>
      </c>
      <c r="F548" s="1">
        <v>3</v>
      </c>
      <c r="G548" s="1" t="s">
        <v>7</v>
      </c>
    </row>
    <row r="549" spans="1:7" x14ac:dyDescent="0.3">
      <c r="A549" s="1">
        <v>19</v>
      </c>
      <c r="B549" s="4">
        <f>Dados_fv[[#This Row],[Horas]]/24</f>
        <v>0.79166666666666663</v>
      </c>
      <c r="C549" s="1" t="s">
        <v>4</v>
      </c>
      <c r="D549" s="21">
        <f>Fv!D49</f>
        <v>1</v>
      </c>
      <c r="E549" s="1" t="s">
        <v>49</v>
      </c>
      <c r="F549" s="1">
        <v>3</v>
      </c>
      <c r="G549" s="1" t="s">
        <v>7</v>
      </c>
    </row>
    <row r="550" spans="1:7" x14ac:dyDescent="0.3">
      <c r="A550" s="1">
        <v>20</v>
      </c>
      <c r="B550" s="4">
        <f>Dados_fv[[#This Row],[Horas]]/24</f>
        <v>0.83333333333333337</v>
      </c>
      <c r="C550" s="1" t="s">
        <v>4</v>
      </c>
      <c r="D550" s="21">
        <f>Fv!D50</f>
        <v>1</v>
      </c>
      <c r="E550" s="1" t="s">
        <v>49</v>
      </c>
      <c r="F550" s="1">
        <v>3</v>
      </c>
      <c r="G550" s="1" t="s">
        <v>7</v>
      </c>
    </row>
    <row r="551" spans="1:7" x14ac:dyDescent="0.3">
      <c r="A551" s="1">
        <v>21</v>
      </c>
      <c r="B551" s="4">
        <f>Dados_fv[[#This Row],[Horas]]/24</f>
        <v>0.875</v>
      </c>
      <c r="C551" s="1" t="s">
        <v>4</v>
      </c>
      <c r="D551" s="21">
        <f>Fv!D51</f>
        <v>1</v>
      </c>
      <c r="E551" s="1" t="s">
        <v>49</v>
      </c>
      <c r="F551" s="1">
        <v>3</v>
      </c>
      <c r="G551" s="1" t="s">
        <v>7</v>
      </c>
    </row>
    <row r="552" spans="1:7" x14ac:dyDescent="0.3">
      <c r="A552" s="1">
        <v>22</v>
      </c>
      <c r="B552" s="4">
        <f>Dados_fv[[#This Row],[Horas]]/24</f>
        <v>0.91666666666666663</v>
      </c>
      <c r="C552" s="1" t="s">
        <v>4</v>
      </c>
      <c r="D552" s="21">
        <f>Fv!D52</f>
        <v>1</v>
      </c>
      <c r="E552" s="1" t="s">
        <v>49</v>
      </c>
      <c r="F552" s="1">
        <v>3</v>
      </c>
      <c r="G552" s="1" t="s">
        <v>7</v>
      </c>
    </row>
    <row r="553" spans="1:7" x14ac:dyDescent="0.3">
      <c r="A553" s="1">
        <v>23</v>
      </c>
      <c r="B553" s="4">
        <f>Dados_fv[[#This Row],[Horas]]/24</f>
        <v>0.95833333333333337</v>
      </c>
      <c r="C553" s="1" t="s">
        <v>4</v>
      </c>
      <c r="D553" s="21">
        <f>Fv!D53</f>
        <v>1</v>
      </c>
      <c r="E553" s="1" t="s">
        <v>49</v>
      </c>
      <c r="F553" s="1">
        <v>3</v>
      </c>
      <c r="G553" s="1" t="s">
        <v>7</v>
      </c>
    </row>
    <row r="554" spans="1:7" x14ac:dyDescent="0.3">
      <c r="A554" s="1">
        <v>0</v>
      </c>
      <c r="B554" s="4">
        <f>Dados_fv[[#This Row],[Horas]]/24</f>
        <v>0</v>
      </c>
      <c r="C554" s="1" t="s">
        <v>4</v>
      </c>
      <c r="D554" s="21">
        <f>Fv!E30</f>
        <v>1</v>
      </c>
      <c r="E554" s="1" t="s">
        <v>50</v>
      </c>
      <c r="F554" s="1">
        <v>4</v>
      </c>
      <c r="G554" s="1" t="s">
        <v>7</v>
      </c>
    </row>
    <row r="555" spans="1:7" x14ac:dyDescent="0.3">
      <c r="A555" s="1">
        <v>1</v>
      </c>
      <c r="B555" s="4">
        <f>Dados_fv[[#This Row],[Horas]]/24</f>
        <v>4.1666666666666664E-2</v>
      </c>
      <c r="C555" s="1" t="s">
        <v>4</v>
      </c>
      <c r="D555" s="21">
        <f>Fv!E31</f>
        <v>1</v>
      </c>
      <c r="E555" s="1" t="s">
        <v>50</v>
      </c>
      <c r="F555" s="1">
        <v>4</v>
      </c>
      <c r="G555" s="1" t="s">
        <v>7</v>
      </c>
    </row>
    <row r="556" spans="1:7" x14ac:dyDescent="0.3">
      <c r="A556" s="1">
        <v>2</v>
      </c>
      <c r="B556" s="4">
        <f>Dados_fv[[#This Row],[Horas]]/24</f>
        <v>8.3333333333333329E-2</v>
      </c>
      <c r="C556" s="1" t="s">
        <v>4</v>
      </c>
      <c r="D556" s="21">
        <f>Fv!E32</f>
        <v>1</v>
      </c>
      <c r="E556" s="1" t="s">
        <v>50</v>
      </c>
      <c r="F556" s="1">
        <v>4</v>
      </c>
      <c r="G556" s="1" t="s">
        <v>7</v>
      </c>
    </row>
    <row r="557" spans="1:7" x14ac:dyDescent="0.3">
      <c r="A557" s="1">
        <v>3</v>
      </c>
      <c r="B557" s="4">
        <f>Dados_fv[[#This Row],[Horas]]/24</f>
        <v>0.125</v>
      </c>
      <c r="C557" s="1" t="s">
        <v>4</v>
      </c>
      <c r="D557" s="21">
        <f>Fv!E33</f>
        <v>1</v>
      </c>
      <c r="E557" s="1" t="s">
        <v>50</v>
      </c>
      <c r="F557" s="1">
        <v>4</v>
      </c>
      <c r="G557" s="1" t="s">
        <v>7</v>
      </c>
    </row>
    <row r="558" spans="1:7" x14ac:dyDescent="0.3">
      <c r="A558" s="1">
        <v>4</v>
      </c>
      <c r="B558" s="4">
        <f>Dados_fv[[#This Row],[Horas]]/24</f>
        <v>0.16666666666666666</v>
      </c>
      <c r="C558" s="1" t="s">
        <v>4</v>
      </c>
      <c r="D558" s="21">
        <f>Fv!E34</f>
        <v>1</v>
      </c>
      <c r="E558" s="1" t="s">
        <v>50</v>
      </c>
      <c r="F558" s="1">
        <v>4</v>
      </c>
      <c r="G558" s="1" t="s">
        <v>7</v>
      </c>
    </row>
    <row r="559" spans="1:7" x14ac:dyDescent="0.3">
      <c r="A559" s="1">
        <v>5</v>
      </c>
      <c r="B559" s="4">
        <f>Dados_fv[[#This Row],[Horas]]/24</f>
        <v>0.20833333333333334</v>
      </c>
      <c r="C559" s="1" t="s">
        <v>4</v>
      </c>
      <c r="D559" s="21">
        <f>Fv!E35</f>
        <v>0.8245733380317688</v>
      </c>
      <c r="E559" s="1" t="s">
        <v>50</v>
      </c>
      <c r="F559" s="1">
        <v>4</v>
      </c>
      <c r="G559" s="1" t="s">
        <v>7</v>
      </c>
    </row>
    <row r="560" spans="1:7" x14ac:dyDescent="0.3">
      <c r="A560" s="1">
        <v>6</v>
      </c>
      <c r="B560" s="4">
        <f>Dados_fv[[#This Row],[Horas]]/24</f>
        <v>0.25</v>
      </c>
      <c r="C560" s="1" t="s">
        <v>4</v>
      </c>
      <c r="D560" s="21">
        <f>Fv!E36</f>
        <v>0.84057998657226563</v>
      </c>
      <c r="E560" s="1" t="s">
        <v>50</v>
      </c>
      <c r="F560" s="1">
        <v>4</v>
      </c>
      <c r="G560" s="1" t="s">
        <v>7</v>
      </c>
    </row>
    <row r="561" spans="1:7" x14ac:dyDescent="0.3">
      <c r="A561" s="1">
        <v>7</v>
      </c>
      <c r="B561" s="4">
        <f>Dados_fv[[#This Row],[Horas]]/24</f>
        <v>0.29166666666666669</v>
      </c>
      <c r="C561" s="1" t="s">
        <v>4</v>
      </c>
      <c r="D561" s="21">
        <f>Fv!E37</f>
        <v>0.85887330770492554</v>
      </c>
      <c r="E561" s="1" t="s">
        <v>50</v>
      </c>
      <c r="F561" s="1">
        <v>4</v>
      </c>
      <c r="G561" s="1" t="s">
        <v>7</v>
      </c>
    </row>
    <row r="562" spans="1:7" x14ac:dyDescent="0.3">
      <c r="A562" s="1">
        <v>8</v>
      </c>
      <c r="B562" s="4">
        <f>Dados_fv[[#This Row],[Horas]]/24</f>
        <v>0.33333333333333331</v>
      </c>
      <c r="C562" s="1" t="s">
        <v>4</v>
      </c>
      <c r="D562" s="21">
        <f>Fv!E38</f>
        <v>0.88366079330444336</v>
      </c>
      <c r="E562" s="1" t="s">
        <v>50</v>
      </c>
      <c r="F562" s="1">
        <v>4</v>
      </c>
      <c r="G562" s="1" t="s">
        <v>7</v>
      </c>
    </row>
    <row r="563" spans="1:7" x14ac:dyDescent="0.3">
      <c r="A563" s="1">
        <v>9</v>
      </c>
      <c r="B563" s="4">
        <f>Dados_fv[[#This Row],[Horas]]/24</f>
        <v>0.375</v>
      </c>
      <c r="C563" s="1" t="s">
        <v>4</v>
      </c>
      <c r="D563" s="21">
        <f>Fv!E39</f>
        <v>0.91191458702087402</v>
      </c>
      <c r="E563" s="1" t="s">
        <v>50</v>
      </c>
      <c r="F563" s="1">
        <v>4</v>
      </c>
      <c r="G563" s="1" t="s">
        <v>7</v>
      </c>
    </row>
    <row r="564" spans="1:7" x14ac:dyDescent="0.3">
      <c r="A564" s="1">
        <v>10</v>
      </c>
      <c r="B564" s="4">
        <f>Dados_fv[[#This Row],[Horas]]/24</f>
        <v>0.41666666666666669</v>
      </c>
      <c r="C564" s="1" t="s">
        <v>4</v>
      </c>
      <c r="D564" s="21">
        <f>Fv!E40</f>
        <v>0.92916750907897949</v>
      </c>
      <c r="E564" s="1" t="s">
        <v>50</v>
      </c>
      <c r="F564" s="1">
        <v>4</v>
      </c>
      <c r="G564" s="1" t="s">
        <v>7</v>
      </c>
    </row>
    <row r="565" spans="1:7" x14ac:dyDescent="0.3">
      <c r="A565" s="1">
        <v>11</v>
      </c>
      <c r="B565" s="4">
        <f>Dados_fv[[#This Row],[Horas]]/24</f>
        <v>0.45833333333333331</v>
      </c>
      <c r="C565" s="1" t="s">
        <v>4</v>
      </c>
      <c r="D565" s="21">
        <f>Fv!E41</f>
        <v>0.93488931655883789</v>
      </c>
      <c r="E565" s="1" t="s">
        <v>50</v>
      </c>
      <c r="F565" s="1">
        <v>4</v>
      </c>
      <c r="G565" s="1" t="s">
        <v>7</v>
      </c>
    </row>
    <row r="566" spans="1:7" x14ac:dyDescent="0.3">
      <c r="A566" s="1">
        <v>12</v>
      </c>
      <c r="B566" s="4">
        <f>Dados_fv[[#This Row],[Horas]]/24</f>
        <v>0.5</v>
      </c>
      <c r="C566" s="1" t="s">
        <v>4</v>
      </c>
      <c r="D566" s="21">
        <f>Fv!E42</f>
        <v>0.93610888719558716</v>
      </c>
      <c r="E566" s="1" t="s">
        <v>50</v>
      </c>
      <c r="F566" s="1">
        <v>4</v>
      </c>
      <c r="G566" s="1" t="s">
        <v>7</v>
      </c>
    </row>
    <row r="567" spans="1:7" x14ac:dyDescent="0.3">
      <c r="A567" s="1">
        <v>13</v>
      </c>
      <c r="B567" s="4">
        <f>Dados_fv[[#This Row],[Horas]]/24</f>
        <v>0.54166666666666663</v>
      </c>
      <c r="C567" s="1" t="s">
        <v>4</v>
      </c>
      <c r="D567" s="21">
        <f>Fv!E43</f>
        <v>0.93447011709213257</v>
      </c>
      <c r="E567" s="1" t="s">
        <v>50</v>
      </c>
      <c r="F567" s="1">
        <v>4</v>
      </c>
      <c r="G567" s="1" t="s">
        <v>7</v>
      </c>
    </row>
    <row r="568" spans="1:7" x14ac:dyDescent="0.3">
      <c r="A568" s="1">
        <v>14</v>
      </c>
      <c r="B568" s="4">
        <f>Dados_fv[[#This Row],[Horas]]/24</f>
        <v>0.58333333333333337</v>
      </c>
      <c r="C568" s="1" t="s">
        <v>4</v>
      </c>
      <c r="D568" s="21">
        <f>Fv!E44</f>
        <v>0.93016356229782104</v>
      </c>
      <c r="E568" s="1" t="s">
        <v>50</v>
      </c>
      <c r="F568" s="1">
        <v>4</v>
      </c>
      <c r="G568" s="1" t="s">
        <v>7</v>
      </c>
    </row>
    <row r="569" spans="1:7" x14ac:dyDescent="0.3">
      <c r="A569" s="1">
        <v>15</v>
      </c>
      <c r="B569" s="4">
        <f>Dados_fv[[#This Row],[Horas]]/24</f>
        <v>0.625</v>
      </c>
      <c r="C569" s="1" t="s">
        <v>4</v>
      </c>
      <c r="D569" s="21">
        <f>Fv!E45</f>
        <v>0.91594487428665161</v>
      </c>
      <c r="E569" s="1" t="s">
        <v>50</v>
      </c>
      <c r="F569" s="1">
        <v>4</v>
      </c>
      <c r="G569" s="1" t="s">
        <v>7</v>
      </c>
    </row>
    <row r="570" spans="1:7" x14ac:dyDescent="0.3">
      <c r="A570" s="1">
        <v>16</v>
      </c>
      <c r="B570" s="4">
        <f>Dados_fv[[#This Row],[Horas]]/24</f>
        <v>0.66666666666666663</v>
      </c>
      <c r="C570" s="1" t="s">
        <v>4</v>
      </c>
      <c r="D570" s="21">
        <f>Fv!E46</f>
        <v>0.9078671932220459</v>
      </c>
      <c r="E570" s="1" t="s">
        <v>50</v>
      </c>
      <c r="F570" s="1">
        <v>4</v>
      </c>
      <c r="G570" s="1" t="s">
        <v>7</v>
      </c>
    </row>
    <row r="571" spans="1:7" x14ac:dyDescent="0.3">
      <c r="A571" s="1">
        <v>17</v>
      </c>
      <c r="B571" s="4">
        <f>Dados_fv[[#This Row],[Horas]]/24</f>
        <v>0.70833333333333337</v>
      </c>
      <c r="C571" s="1" t="s">
        <v>4</v>
      </c>
      <c r="D571" s="21">
        <f>Fv!E47</f>
        <v>0.87154144048690796</v>
      </c>
      <c r="E571" s="1" t="s">
        <v>50</v>
      </c>
      <c r="F571" s="1">
        <v>4</v>
      </c>
      <c r="G571" s="1" t="s">
        <v>7</v>
      </c>
    </row>
    <row r="572" spans="1:7" x14ac:dyDescent="0.3">
      <c r="A572" s="1">
        <v>18</v>
      </c>
      <c r="B572" s="4">
        <f>Dados_fv[[#This Row],[Horas]]/24</f>
        <v>0.75</v>
      </c>
      <c r="C572" s="1" t="s">
        <v>4</v>
      </c>
      <c r="D572" s="21">
        <f>Fv!E48</f>
        <v>0.82686001062393188</v>
      </c>
      <c r="E572" s="1" t="s">
        <v>50</v>
      </c>
      <c r="F572" s="1">
        <v>4</v>
      </c>
      <c r="G572" s="1" t="s">
        <v>7</v>
      </c>
    </row>
    <row r="573" spans="1:7" x14ac:dyDescent="0.3">
      <c r="A573" s="1">
        <v>19</v>
      </c>
      <c r="B573" s="4">
        <f>Dados_fv[[#This Row],[Horas]]/24</f>
        <v>0.79166666666666663</v>
      </c>
      <c r="C573" s="1" t="s">
        <v>4</v>
      </c>
      <c r="D573" s="21">
        <f>Fv!E49</f>
        <v>1</v>
      </c>
      <c r="E573" s="1" t="s">
        <v>50</v>
      </c>
      <c r="F573" s="1">
        <v>4</v>
      </c>
      <c r="G573" s="1" t="s">
        <v>7</v>
      </c>
    </row>
    <row r="574" spans="1:7" x14ac:dyDescent="0.3">
      <c r="A574" s="1">
        <v>20</v>
      </c>
      <c r="B574" s="4">
        <f>Dados_fv[[#This Row],[Horas]]/24</f>
        <v>0.83333333333333337</v>
      </c>
      <c r="C574" s="1" t="s">
        <v>4</v>
      </c>
      <c r="D574" s="21">
        <f>Fv!E50</f>
        <v>1</v>
      </c>
      <c r="E574" s="1" t="s">
        <v>50</v>
      </c>
      <c r="F574" s="1">
        <v>4</v>
      </c>
      <c r="G574" s="1" t="s">
        <v>7</v>
      </c>
    </row>
    <row r="575" spans="1:7" x14ac:dyDescent="0.3">
      <c r="A575" s="1">
        <v>21</v>
      </c>
      <c r="B575" s="4">
        <f>Dados_fv[[#This Row],[Horas]]/24</f>
        <v>0.875</v>
      </c>
      <c r="C575" s="1" t="s">
        <v>4</v>
      </c>
      <c r="D575" s="21">
        <f>Fv!E51</f>
        <v>1</v>
      </c>
      <c r="E575" s="1" t="s">
        <v>50</v>
      </c>
      <c r="F575" s="1">
        <v>4</v>
      </c>
      <c r="G575" s="1" t="s">
        <v>7</v>
      </c>
    </row>
    <row r="576" spans="1:7" x14ac:dyDescent="0.3">
      <c r="A576" s="1">
        <v>22</v>
      </c>
      <c r="B576" s="4">
        <f>Dados_fv[[#This Row],[Horas]]/24</f>
        <v>0.91666666666666663</v>
      </c>
      <c r="C576" s="1" t="s">
        <v>4</v>
      </c>
      <c r="D576" s="21">
        <f>Fv!E52</f>
        <v>1</v>
      </c>
      <c r="E576" s="1" t="s">
        <v>50</v>
      </c>
      <c r="F576" s="1">
        <v>4</v>
      </c>
      <c r="G576" s="1" t="s">
        <v>7</v>
      </c>
    </row>
    <row r="577" spans="1:7" x14ac:dyDescent="0.3">
      <c r="A577" s="1">
        <v>23</v>
      </c>
      <c r="B577" s="4">
        <f>Dados_fv[[#This Row],[Horas]]/24</f>
        <v>0.95833333333333337</v>
      </c>
      <c r="C577" s="1" t="s">
        <v>4</v>
      </c>
      <c r="D577" s="21">
        <f>Fv!E53</f>
        <v>1</v>
      </c>
      <c r="E577" s="1" t="s">
        <v>50</v>
      </c>
      <c r="F577" s="1">
        <v>4</v>
      </c>
      <c r="G577" s="1" t="s">
        <v>7</v>
      </c>
    </row>
    <row r="578" spans="1:7" x14ac:dyDescent="0.3">
      <c r="A578" s="1">
        <v>0</v>
      </c>
      <c r="B578" s="4">
        <f>Dados_fv[[#This Row],[Horas]]/24</f>
        <v>0</v>
      </c>
      <c r="C578" s="1" t="s">
        <v>5</v>
      </c>
      <c r="D578" s="1">
        <f>Fv!F30</f>
        <v>0</v>
      </c>
      <c r="E578" s="1" t="s">
        <v>48</v>
      </c>
      <c r="F578" s="1">
        <v>1</v>
      </c>
      <c r="G578" s="1" t="s">
        <v>7</v>
      </c>
    </row>
    <row r="579" spans="1:7" x14ac:dyDescent="0.3">
      <c r="A579" s="1">
        <v>1</v>
      </c>
      <c r="B579" s="4">
        <f>Dados_fv[[#This Row],[Horas]]/24</f>
        <v>4.1666666666666664E-2</v>
      </c>
      <c r="C579" s="1" t="s">
        <v>5</v>
      </c>
      <c r="D579" s="1">
        <f>Fv!F31</f>
        <v>0</v>
      </c>
      <c r="E579" s="1" t="s">
        <v>48</v>
      </c>
      <c r="F579" s="1">
        <v>1</v>
      </c>
      <c r="G579" s="1" t="s">
        <v>7</v>
      </c>
    </row>
    <row r="580" spans="1:7" x14ac:dyDescent="0.3">
      <c r="A580" s="1">
        <v>2</v>
      </c>
      <c r="B580" s="4">
        <f>Dados_fv[[#This Row],[Horas]]/24</f>
        <v>8.3333333333333329E-2</v>
      </c>
      <c r="C580" s="1" t="s">
        <v>5</v>
      </c>
      <c r="D580" s="1">
        <f>Fv!F32</f>
        <v>0</v>
      </c>
      <c r="E580" s="1" t="s">
        <v>48</v>
      </c>
      <c r="F580" s="1">
        <v>1</v>
      </c>
      <c r="G580" s="1" t="s">
        <v>7</v>
      </c>
    </row>
    <row r="581" spans="1:7" x14ac:dyDescent="0.3">
      <c r="A581" s="1">
        <v>3</v>
      </c>
      <c r="B581" s="4">
        <f>Dados_fv[[#This Row],[Horas]]/24</f>
        <v>0.125</v>
      </c>
      <c r="C581" s="1" t="s">
        <v>5</v>
      </c>
      <c r="D581" s="1">
        <f>Fv!F33</f>
        <v>0</v>
      </c>
      <c r="E581" s="1" t="s">
        <v>48</v>
      </c>
      <c r="F581" s="1">
        <v>1</v>
      </c>
      <c r="G581" s="1" t="s">
        <v>7</v>
      </c>
    </row>
    <row r="582" spans="1:7" x14ac:dyDescent="0.3">
      <c r="A582" s="1">
        <v>4</v>
      </c>
      <c r="B582" s="4">
        <f>Dados_fv[[#This Row],[Horas]]/24</f>
        <v>0.16666666666666666</v>
      </c>
      <c r="C582" s="1" t="s">
        <v>5</v>
      </c>
      <c r="D582" s="1">
        <f>Fv!F34</f>
        <v>0</v>
      </c>
      <c r="E582" s="1" t="s">
        <v>48</v>
      </c>
      <c r="F582" s="1">
        <v>1</v>
      </c>
      <c r="G582" s="1" t="s">
        <v>7</v>
      </c>
    </row>
    <row r="583" spans="1:7" x14ac:dyDescent="0.3">
      <c r="A583" s="1">
        <v>5</v>
      </c>
      <c r="B583" s="4">
        <f>Dados_fv[[#This Row],[Horas]]/24</f>
        <v>0.20833333333333334</v>
      </c>
      <c r="C583" s="1" t="s">
        <v>5</v>
      </c>
      <c r="D583" s="1">
        <f>Fv!F35</f>
        <v>0</v>
      </c>
      <c r="E583" s="1" t="s">
        <v>48</v>
      </c>
      <c r="F583" s="1">
        <v>1</v>
      </c>
      <c r="G583" s="1" t="s">
        <v>7</v>
      </c>
    </row>
    <row r="584" spans="1:7" x14ac:dyDescent="0.3">
      <c r="A584" s="1">
        <v>6</v>
      </c>
      <c r="B584" s="4">
        <f>Dados_fv[[#This Row],[Horas]]/24</f>
        <v>0.25</v>
      </c>
      <c r="C584" s="1" t="s">
        <v>5</v>
      </c>
      <c r="D584" s="1">
        <f>Fv!F36</f>
        <v>0</v>
      </c>
      <c r="E584" s="1" t="s">
        <v>48</v>
      </c>
      <c r="F584" s="1">
        <v>1</v>
      </c>
      <c r="G584" s="1" t="s">
        <v>7</v>
      </c>
    </row>
    <row r="585" spans="1:7" x14ac:dyDescent="0.3">
      <c r="A585" s="1">
        <v>7</v>
      </c>
      <c r="B585" s="4">
        <f>Dados_fv[[#This Row],[Horas]]/24</f>
        <v>0.29166666666666669</v>
      </c>
      <c r="C585" s="1" t="s">
        <v>5</v>
      </c>
      <c r="D585" s="1">
        <f>Fv!F37</f>
        <v>0</v>
      </c>
      <c r="E585" s="1" t="s">
        <v>48</v>
      </c>
      <c r="F585" s="1">
        <v>1</v>
      </c>
      <c r="G585" s="1" t="s">
        <v>7</v>
      </c>
    </row>
    <row r="586" spans="1:7" x14ac:dyDescent="0.3">
      <c r="A586" s="1">
        <v>8</v>
      </c>
      <c r="B586" s="4">
        <f>Dados_fv[[#This Row],[Horas]]/24</f>
        <v>0.33333333333333331</v>
      </c>
      <c r="C586" s="1" t="s">
        <v>5</v>
      </c>
      <c r="D586" s="1">
        <f>Fv!F38</f>
        <v>0</v>
      </c>
      <c r="E586" s="1" t="s">
        <v>48</v>
      </c>
      <c r="F586" s="1">
        <v>1</v>
      </c>
      <c r="G586" s="1" t="s">
        <v>7</v>
      </c>
    </row>
    <row r="587" spans="1:7" x14ac:dyDescent="0.3">
      <c r="A587" s="1">
        <v>9</v>
      </c>
      <c r="B587" s="4">
        <f>Dados_fv[[#This Row],[Horas]]/24</f>
        <v>0.375</v>
      </c>
      <c r="C587" s="1" t="s">
        <v>5</v>
      </c>
      <c r="D587" s="1">
        <f>Fv!F39</f>
        <v>0</v>
      </c>
      <c r="E587" s="1" t="s">
        <v>48</v>
      </c>
      <c r="F587" s="1">
        <v>1</v>
      </c>
      <c r="G587" s="1" t="s">
        <v>7</v>
      </c>
    </row>
    <row r="588" spans="1:7" x14ac:dyDescent="0.3">
      <c r="A588" s="1">
        <v>10</v>
      </c>
      <c r="B588" s="4">
        <f>Dados_fv[[#This Row],[Horas]]/24</f>
        <v>0.41666666666666669</v>
      </c>
      <c r="C588" s="1" t="s">
        <v>5</v>
      </c>
      <c r="D588" s="1">
        <f>Fv!F40</f>
        <v>0</v>
      </c>
      <c r="E588" s="1" t="s">
        <v>48</v>
      </c>
      <c r="F588" s="1">
        <v>1</v>
      </c>
      <c r="G588" s="1" t="s">
        <v>7</v>
      </c>
    </row>
    <row r="589" spans="1:7" x14ac:dyDescent="0.3">
      <c r="A589" s="1">
        <v>11</v>
      </c>
      <c r="B589" s="4">
        <f>Dados_fv[[#This Row],[Horas]]/24</f>
        <v>0.45833333333333331</v>
      </c>
      <c r="C589" s="1" t="s">
        <v>5</v>
      </c>
      <c r="D589" s="1">
        <f>Fv!F41</f>
        <v>0</v>
      </c>
      <c r="E589" s="1" t="s">
        <v>48</v>
      </c>
      <c r="F589" s="1">
        <v>1</v>
      </c>
      <c r="G589" s="1" t="s">
        <v>7</v>
      </c>
    </row>
    <row r="590" spans="1:7" x14ac:dyDescent="0.3">
      <c r="A590" s="1">
        <v>12</v>
      </c>
      <c r="B590" s="4">
        <f>Dados_fv[[#This Row],[Horas]]/24</f>
        <v>0.5</v>
      </c>
      <c r="C590" s="1" t="s">
        <v>5</v>
      </c>
      <c r="D590" s="1">
        <f>Fv!F42</f>
        <v>0</v>
      </c>
      <c r="E590" s="1" t="s">
        <v>48</v>
      </c>
      <c r="F590" s="1">
        <v>1</v>
      </c>
      <c r="G590" s="1" t="s">
        <v>7</v>
      </c>
    </row>
    <row r="591" spans="1:7" x14ac:dyDescent="0.3">
      <c r="A591" s="1">
        <v>13</v>
      </c>
      <c r="B591" s="4">
        <f>Dados_fv[[#This Row],[Horas]]/24</f>
        <v>0.54166666666666663</v>
      </c>
      <c r="C591" s="1" t="s">
        <v>5</v>
      </c>
      <c r="D591" s="1">
        <f>Fv!F43</f>
        <v>0</v>
      </c>
      <c r="E591" s="1" t="s">
        <v>48</v>
      </c>
      <c r="F591" s="1">
        <v>1</v>
      </c>
      <c r="G591" s="1" t="s">
        <v>7</v>
      </c>
    </row>
    <row r="592" spans="1:7" x14ac:dyDescent="0.3">
      <c r="A592" s="1">
        <v>14</v>
      </c>
      <c r="B592" s="4">
        <f>Dados_fv[[#This Row],[Horas]]/24</f>
        <v>0.58333333333333337</v>
      </c>
      <c r="C592" s="1" t="s">
        <v>5</v>
      </c>
      <c r="D592" s="1">
        <f>Fv!F44</f>
        <v>0</v>
      </c>
      <c r="E592" s="1" t="s">
        <v>48</v>
      </c>
      <c r="F592" s="1">
        <v>1</v>
      </c>
      <c r="G592" s="1" t="s">
        <v>7</v>
      </c>
    </row>
    <row r="593" spans="1:7" x14ac:dyDescent="0.3">
      <c r="A593" s="1">
        <v>15</v>
      </c>
      <c r="B593" s="4">
        <f>Dados_fv[[#This Row],[Horas]]/24</f>
        <v>0.625</v>
      </c>
      <c r="C593" s="1" t="s">
        <v>5</v>
      </c>
      <c r="D593" s="1">
        <f>Fv!F45</f>
        <v>0</v>
      </c>
      <c r="E593" s="1" t="s">
        <v>48</v>
      </c>
      <c r="F593" s="1">
        <v>1</v>
      </c>
      <c r="G593" s="1" t="s">
        <v>7</v>
      </c>
    </row>
    <row r="594" spans="1:7" x14ac:dyDescent="0.3">
      <c r="A594" s="1">
        <v>16</v>
      </c>
      <c r="B594" s="4">
        <f>Dados_fv[[#This Row],[Horas]]/24</f>
        <v>0.66666666666666663</v>
      </c>
      <c r="C594" s="1" t="s">
        <v>5</v>
      </c>
      <c r="D594" s="1">
        <f>Fv!F46</f>
        <v>0</v>
      </c>
      <c r="E594" s="1" t="s">
        <v>48</v>
      </c>
      <c r="F594" s="1">
        <v>1</v>
      </c>
      <c r="G594" s="1" t="s">
        <v>7</v>
      </c>
    </row>
    <row r="595" spans="1:7" x14ac:dyDescent="0.3">
      <c r="A595" s="1">
        <v>17</v>
      </c>
      <c r="B595" s="4">
        <f>Dados_fv[[#This Row],[Horas]]/24</f>
        <v>0.70833333333333337</v>
      </c>
      <c r="C595" s="1" t="s">
        <v>5</v>
      </c>
      <c r="D595" s="1">
        <f>Fv!F47</f>
        <v>0</v>
      </c>
      <c r="E595" s="1" t="s">
        <v>48</v>
      </c>
      <c r="F595" s="1">
        <v>1</v>
      </c>
      <c r="G595" s="1" t="s">
        <v>7</v>
      </c>
    </row>
    <row r="596" spans="1:7" x14ac:dyDescent="0.3">
      <c r="A596" s="1">
        <v>18</v>
      </c>
      <c r="B596" s="4">
        <f>Dados_fv[[#This Row],[Horas]]/24</f>
        <v>0.75</v>
      </c>
      <c r="C596" s="1" t="s">
        <v>5</v>
      </c>
      <c r="D596" s="1">
        <f>Fv!F48</f>
        <v>0</v>
      </c>
      <c r="E596" s="1" t="s">
        <v>48</v>
      </c>
      <c r="F596" s="1">
        <v>1</v>
      </c>
      <c r="G596" s="1" t="s">
        <v>7</v>
      </c>
    </row>
    <row r="597" spans="1:7" x14ac:dyDescent="0.3">
      <c r="A597" s="1">
        <v>19</v>
      </c>
      <c r="B597" s="4">
        <f>Dados_fv[[#This Row],[Horas]]/24</f>
        <v>0.79166666666666663</v>
      </c>
      <c r="C597" s="1" t="s">
        <v>5</v>
      </c>
      <c r="D597" s="1">
        <f>Fv!F49</f>
        <v>0</v>
      </c>
      <c r="E597" s="1" t="s">
        <v>48</v>
      </c>
      <c r="F597" s="1">
        <v>1</v>
      </c>
      <c r="G597" s="1" t="s">
        <v>7</v>
      </c>
    </row>
    <row r="598" spans="1:7" x14ac:dyDescent="0.3">
      <c r="A598" s="1">
        <v>20</v>
      </c>
      <c r="B598" s="4">
        <f>Dados_fv[[#This Row],[Horas]]/24</f>
        <v>0.83333333333333337</v>
      </c>
      <c r="C598" s="1" t="s">
        <v>5</v>
      </c>
      <c r="D598" s="1">
        <f>Fv!F50</f>
        <v>0</v>
      </c>
      <c r="E598" s="1" t="s">
        <v>48</v>
      </c>
      <c r="F598" s="1">
        <v>1</v>
      </c>
      <c r="G598" s="1" t="s">
        <v>7</v>
      </c>
    </row>
    <row r="599" spans="1:7" x14ac:dyDescent="0.3">
      <c r="A599" s="1">
        <v>21</v>
      </c>
      <c r="B599" s="4">
        <f>Dados_fv[[#This Row],[Horas]]/24</f>
        <v>0.875</v>
      </c>
      <c r="C599" s="1" t="s">
        <v>5</v>
      </c>
      <c r="D599" s="1">
        <f>Fv!F51</f>
        <v>0</v>
      </c>
      <c r="E599" s="1" t="s">
        <v>48</v>
      </c>
      <c r="F599" s="1">
        <v>1</v>
      </c>
      <c r="G599" s="1" t="s">
        <v>7</v>
      </c>
    </row>
    <row r="600" spans="1:7" x14ac:dyDescent="0.3">
      <c r="A600" s="1">
        <v>22</v>
      </c>
      <c r="B600" s="4">
        <f>Dados_fv[[#This Row],[Horas]]/24</f>
        <v>0.91666666666666663</v>
      </c>
      <c r="C600" s="1" t="s">
        <v>5</v>
      </c>
      <c r="D600" s="1">
        <f>Fv!F52</f>
        <v>0</v>
      </c>
      <c r="E600" s="1" t="s">
        <v>48</v>
      </c>
      <c r="F600" s="1">
        <v>1</v>
      </c>
      <c r="G600" s="1" t="s">
        <v>7</v>
      </c>
    </row>
    <row r="601" spans="1:7" x14ac:dyDescent="0.3">
      <c r="A601" s="1">
        <v>23</v>
      </c>
      <c r="B601" s="4">
        <f>Dados_fv[[#This Row],[Horas]]/24</f>
        <v>0.95833333333333337</v>
      </c>
      <c r="C601" s="1" t="s">
        <v>5</v>
      </c>
      <c r="D601" s="1">
        <f>Fv!F53</f>
        <v>0</v>
      </c>
      <c r="E601" s="1" t="s">
        <v>48</v>
      </c>
      <c r="F601" s="1">
        <v>1</v>
      </c>
      <c r="G601" s="1" t="s">
        <v>7</v>
      </c>
    </row>
    <row r="602" spans="1:7" x14ac:dyDescent="0.3">
      <c r="A602" s="1">
        <v>0</v>
      </c>
      <c r="B602" s="4">
        <f>Dados_fv[[#This Row],[Horas]]/24</f>
        <v>0</v>
      </c>
      <c r="C602" s="1" t="s">
        <v>5</v>
      </c>
      <c r="D602" s="1">
        <f>Fv!G30</f>
        <v>0</v>
      </c>
      <c r="E602" s="1" t="s">
        <v>30</v>
      </c>
      <c r="F602" s="1">
        <v>2</v>
      </c>
      <c r="G602" s="1" t="s">
        <v>7</v>
      </c>
    </row>
    <row r="603" spans="1:7" x14ac:dyDescent="0.3">
      <c r="A603" s="1">
        <v>1</v>
      </c>
      <c r="B603" s="4">
        <f>Dados_fv[[#This Row],[Horas]]/24</f>
        <v>4.1666666666666664E-2</v>
      </c>
      <c r="C603" s="1" t="s">
        <v>5</v>
      </c>
      <c r="D603" s="1">
        <f>Fv!G31</f>
        <v>0</v>
      </c>
      <c r="E603" s="1" t="s">
        <v>30</v>
      </c>
      <c r="F603" s="1">
        <v>2</v>
      </c>
      <c r="G603" s="1" t="s">
        <v>7</v>
      </c>
    </row>
    <row r="604" spans="1:7" x14ac:dyDescent="0.3">
      <c r="A604" s="1">
        <v>2</v>
      </c>
      <c r="B604" s="4">
        <f>Dados_fv[[#This Row],[Horas]]/24</f>
        <v>8.3333333333333329E-2</v>
      </c>
      <c r="C604" s="1" t="s">
        <v>5</v>
      </c>
      <c r="D604" s="1">
        <f>Fv!G32</f>
        <v>0</v>
      </c>
      <c r="E604" s="1" t="s">
        <v>30</v>
      </c>
      <c r="F604" s="1">
        <v>2</v>
      </c>
      <c r="G604" s="1" t="s">
        <v>7</v>
      </c>
    </row>
    <row r="605" spans="1:7" x14ac:dyDescent="0.3">
      <c r="A605" s="1">
        <v>3</v>
      </c>
      <c r="B605" s="4">
        <f>Dados_fv[[#This Row],[Horas]]/24</f>
        <v>0.125</v>
      </c>
      <c r="C605" s="1" t="s">
        <v>5</v>
      </c>
      <c r="D605" s="1">
        <f>Fv!G33</f>
        <v>0</v>
      </c>
      <c r="E605" s="1" t="s">
        <v>30</v>
      </c>
      <c r="F605" s="1">
        <v>2</v>
      </c>
      <c r="G605" s="1" t="s">
        <v>7</v>
      </c>
    </row>
    <row r="606" spans="1:7" x14ac:dyDescent="0.3">
      <c r="A606" s="1">
        <v>4</v>
      </c>
      <c r="B606" s="4">
        <f>Dados_fv[[#This Row],[Horas]]/24</f>
        <v>0.16666666666666666</v>
      </c>
      <c r="C606" s="1" t="s">
        <v>5</v>
      </c>
      <c r="D606" s="1">
        <f>Fv!G34</f>
        <v>0</v>
      </c>
      <c r="E606" s="1" t="s">
        <v>30</v>
      </c>
      <c r="F606" s="1">
        <v>2</v>
      </c>
      <c r="G606" s="1" t="s">
        <v>7</v>
      </c>
    </row>
    <row r="607" spans="1:7" x14ac:dyDescent="0.3">
      <c r="A607" s="1">
        <v>5</v>
      </c>
      <c r="B607" s="4">
        <f>Dados_fv[[#This Row],[Horas]]/24</f>
        <v>0.20833333333333334</v>
      </c>
      <c r="C607" s="1" t="s">
        <v>5</v>
      </c>
      <c r="D607" s="1">
        <f>Fv!G35</f>
        <v>0</v>
      </c>
      <c r="E607" s="1" t="s">
        <v>30</v>
      </c>
      <c r="F607" s="1">
        <v>2</v>
      </c>
      <c r="G607" s="1" t="s">
        <v>7</v>
      </c>
    </row>
    <row r="608" spans="1:7" x14ac:dyDescent="0.3">
      <c r="A608" s="1">
        <v>6</v>
      </c>
      <c r="B608" s="4">
        <f>Dados_fv[[#This Row],[Horas]]/24</f>
        <v>0.25</v>
      </c>
      <c r="C608" s="1" t="s">
        <v>5</v>
      </c>
      <c r="D608" s="1">
        <f>Fv!G36</f>
        <v>0</v>
      </c>
      <c r="E608" s="1" t="s">
        <v>30</v>
      </c>
      <c r="F608" s="1">
        <v>2</v>
      </c>
      <c r="G608" s="1" t="s">
        <v>7</v>
      </c>
    </row>
    <row r="609" spans="1:7" x14ac:dyDescent="0.3">
      <c r="A609" s="1">
        <v>7</v>
      </c>
      <c r="B609" s="4">
        <f>Dados_fv[[#This Row],[Horas]]/24</f>
        <v>0.29166666666666669</v>
      </c>
      <c r="C609" s="1" t="s">
        <v>5</v>
      </c>
      <c r="D609" s="1">
        <f>Fv!G37</f>
        <v>0</v>
      </c>
      <c r="E609" s="1" t="s">
        <v>30</v>
      </c>
      <c r="F609" s="1">
        <v>2</v>
      </c>
      <c r="G609" s="1" t="s">
        <v>7</v>
      </c>
    </row>
    <row r="610" spans="1:7" x14ac:dyDescent="0.3">
      <c r="A610" s="1">
        <v>8</v>
      </c>
      <c r="B610" s="4">
        <f>Dados_fv[[#This Row],[Horas]]/24</f>
        <v>0.33333333333333331</v>
      </c>
      <c r="C610" s="1" t="s">
        <v>5</v>
      </c>
      <c r="D610" s="1">
        <f>Fv!G38</f>
        <v>0</v>
      </c>
      <c r="E610" s="1" t="s">
        <v>30</v>
      </c>
      <c r="F610" s="1">
        <v>2</v>
      </c>
      <c r="G610" s="1" t="s">
        <v>7</v>
      </c>
    </row>
    <row r="611" spans="1:7" x14ac:dyDescent="0.3">
      <c r="A611" s="1">
        <v>9</v>
      </c>
      <c r="B611" s="4">
        <f>Dados_fv[[#This Row],[Horas]]/24</f>
        <v>0.375</v>
      </c>
      <c r="C611" s="1" t="s">
        <v>5</v>
      </c>
      <c r="D611" s="1">
        <f>Fv!G39</f>
        <v>0</v>
      </c>
      <c r="E611" s="1" t="s">
        <v>30</v>
      </c>
      <c r="F611" s="1">
        <v>2</v>
      </c>
      <c r="G611" s="1" t="s">
        <v>7</v>
      </c>
    </row>
    <row r="612" spans="1:7" x14ac:dyDescent="0.3">
      <c r="A612" s="1">
        <v>10</v>
      </c>
      <c r="B612" s="4">
        <f>Dados_fv[[#This Row],[Horas]]/24</f>
        <v>0.41666666666666669</v>
      </c>
      <c r="C612" s="1" t="s">
        <v>5</v>
      </c>
      <c r="D612" s="1">
        <f>Fv!G40</f>
        <v>0</v>
      </c>
      <c r="E612" s="1" t="s">
        <v>30</v>
      </c>
      <c r="F612" s="1">
        <v>2</v>
      </c>
      <c r="G612" s="1" t="s">
        <v>7</v>
      </c>
    </row>
    <row r="613" spans="1:7" x14ac:dyDescent="0.3">
      <c r="A613" s="1">
        <v>11</v>
      </c>
      <c r="B613" s="4">
        <f>Dados_fv[[#This Row],[Horas]]/24</f>
        <v>0.45833333333333331</v>
      </c>
      <c r="C613" s="1" t="s">
        <v>5</v>
      </c>
      <c r="D613" s="1">
        <f>Fv!G41</f>
        <v>0</v>
      </c>
      <c r="E613" s="1" t="s">
        <v>30</v>
      </c>
      <c r="F613" s="1">
        <v>2</v>
      </c>
      <c r="G613" s="1" t="s">
        <v>7</v>
      </c>
    </row>
    <row r="614" spans="1:7" x14ac:dyDescent="0.3">
      <c r="A614" s="1">
        <v>12</v>
      </c>
      <c r="B614" s="4">
        <f>Dados_fv[[#This Row],[Horas]]/24</f>
        <v>0.5</v>
      </c>
      <c r="C614" s="1" t="s">
        <v>5</v>
      </c>
      <c r="D614" s="1">
        <f>Fv!G42</f>
        <v>0</v>
      </c>
      <c r="E614" s="1" t="s">
        <v>30</v>
      </c>
      <c r="F614" s="1">
        <v>2</v>
      </c>
      <c r="G614" s="1" t="s">
        <v>7</v>
      </c>
    </row>
    <row r="615" spans="1:7" x14ac:dyDescent="0.3">
      <c r="A615" s="1">
        <v>13</v>
      </c>
      <c r="B615" s="4">
        <f>Dados_fv[[#This Row],[Horas]]/24</f>
        <v>0.54166666666666663</v>
      </c>
      <c r="C615" s="1" t="s">
        <v>5</v>
      </c>
      <c r="D615" s="1">
        <f>Fv!G43</f>
        <v>0</v>
      </c>
      <c r="E615" s="1" t="s">
        <v>30</v>
      </c>
      <c r="F615" s="1">
        <v>2</v>
      </c>
      <c r="G615" s="1" t="s">
        <v>7</v>
      </c>
    </row>
    <row r="616" spans="1:7" x14ac:dyDescent="0.3">
      <c r="A616" s="1">
        <v>14</v>
      </c>
      <c r="B616" s="4">
        <f>Dados_fv[[#This Row],[Horas]]/24</f>
        <v>0.58333333333333337</v>
      </c>
      <c r="C616" s="1" t="s">
        <v>5</v>
      </c>
      <c r="D616" s="1">
        <f>Fv!G44</f>
        <v>0</v>
      </c>
      <c r="E616" s="1" t="s">
        <v>30</v>
      </c>
      <c r="F616" s="1">
        <v>2</v>
      </c>
      <c r="G616" s="1" t="s">
        <v>7</v>
      </c>
    </row>
    <row r="617" spans="1:7" x14ac:dyDescent="0.3">
      <c r="A617" s="1">
        <v>15</v>
      </c>
      <c r="B617" s="4">
        <f>Dados_fv[[#This Row],[Horas]]/24</f>
        <v>0.625</v>
      </c>
      <c r="C617" s="1" t="s">
        <v>5</v>
      </c>
      <c r="D617" s="1">
        <f>Fv!G45</f>
        <v>0</v>
      </c>
      <c r="E617" s="1" t="s">
        <v>30</v>
      </c>
      <c r="F617" s="1">
        <v>2</v>
      </c>
      <c r="G617" s="1" t="s">
        <v>7</v>
      </c>
    </row>
    <row r="618" spans="1:7" x14ac:dyDescent="0.3">
      <c r="A618" s="1">
        <v>16</v>
      </c>
      <c r="B618" s="4">
        <f>Dados_fv[[#This Row],[Horas]]/24</f>
        <v>0.66666666666666663</v>
      </c>
      <c r="C618" s="1" t="s">
        <v>5</v>
      </c>
      <c r="D618" s="1">
        <f>Fv!G46</f>
        <v>0</v>
      </c>
      <c r="E618" s="1" t="s">
        <v>30</v>
      </c>
      <c r="F618" s="1">
        <v>2</v>
      </c>
      <c r="G618" s="1" t="s">
        <v>7</v>
      </c>
    </row>
    <row r="619" spans="1:7" x14ac:dyDescent="0.3">
      <c r="A619" s="1">
        <v>17</v>
      </c>
      <c r="B619" s="4">
        <f>Dados_fv[[#This Row],[Horas]]/24</f>
        <v>0.70833333333333337</v>
      </c>
      <c r="C619" s="1" t="s">
        <v>5</v>
      </c>
      <c r="D619" s="1">
        <f>Fv!G47</f>
        <v>0</v>
      </c>
      <c r="E619" s="1" t="s">
        <v>30</v>
      </c>
      <c r="F619" s="1">
        <v>2</v>
      </c>
      <c r="G619" s="1" t="s">
        <v>7</v>
      </c>
    </row>
    <row r="620" spans="1:7" x14ac:dyDescent="0.3">
      <c r="A620" s="1">
        <v>18</v>
      </c>
      <c r="B620" s="4">
        <f>Dados_fv[[#This Row],[Horas]]/24</f>
        <v>0.75</v>
      </c>
      <c r="C620" s="1" t="s">
        <v>5</v>
      </c>
      <c r="D620" s="1">
        <f>Fv!G48</f>
        <v>0</v>
      </c>
      <c r="E620" s="1" t="s">
        <v>30</v>
      </c>
      <c r="F620" s="1">
        <v>2</v>
      </c>
      <c r="G620" s="1" t="s">
        <v>7</v>
      </c>
    </row>
    <row r="621" spans="1:7" x14ac:dyDescent="0.3">
      <c r="A621" s="1">
        <v>19</v>
      </c>
      <c r="B621" s="4">
        <f>Dados_fv[[#This Row],[Horas]]/24</f>
        <v>0.79166666666666663</v>
      </c>
      <c r="C621" s="1" t="s">
        <v>5</v>
      </c>
      <c r="D621" s="1">
        <f>Fv!G49</f>
        <v>0</v>
      </c>
      <c r="E621" s="1" t="s">
        <v>30</v>
      </c>
      <c r="F621" s="1">
        <v>2</v>
      </c>
      <c r="G621" s="1" t="s">
        <v>7</v>
      </c>
    </row>
    <row r="622" spans="1:7" x14ac:dyDescent="0.3">
      <c r="A622" s="1">
        <v>20</v>
      </c>
      <c r="B622" s="4">
        <f>Dados_fv[[#This Row],[Horas]]/24</f>
        <v>0.83333333333333337</v>
      </c>
      <c r="C622" s="1" t="s">
        <v>5</v>
      </c>
      <c r="D622" s="1">
        <f>Fv!G50</f>
        <v>0</v>
      </c>
      <c r="E622" s="1" t="s">
        <v>30</v>
      </c>
      <c r="F622" s="1">
        <v>2</v>
      </c>
      <c r="G622" s="1" t="s">
        <v>7</v>
      </c>
    </row>
    <row r="623" spans="1:7" x14ac:dyDescent="0.3">
      <c r="A623" s="1">
        <v>21</v>
      </c>
      <c r="B623" s="4">
        <f>Dados_fv[[#This Row],[Horas]]/24</f>
        <v>0.875</v>
      </c>
      <c r="C623" s="1" t="s">
        <v>5</v>
      </c>
      <c r="D623" s="1">
        <f>Fv!G51</f>
        <v>0</v>
      </c>
      <c r="E623" s="1" t="s">
        <v>30</v>
      </c>
      <c r="F623" s="1">
        <v>2</v>
      </c>
      <c r="G623" s="1" t="s">
        <v>7</v>
      </c>
    </row>
    <row r="624" spans="1:7" x14ac:dyDescent="0.3">
      <c r="A624" s="1">
        <v>22</v>
      </c>
      <c r="B624" s="4">
        <f>Dados_fv[[#This Row],[Horas]]/24</f>
        <v>0.91666666666666663</v>
      </c>
      <c r="C624" s="1" t="s">
        <v>5</v>
      </c>
      <c r="D624" s="1">
        <f>Fv!G52</f>
        <v>0</v>
      </c>
      <c r="E624" s="1" t="s">
        <v>30</v>
      </c>
      <c r="F624" s="1">
        <v>2</v>
      </c>
      <c r="G624" s="1" t="s">
        <v>7</v>
      </c>
    </row>
    <row r="625" spans="1:7" x14ac:dyDescent="0.3">
      <c r="A625" s="1">
        <v>23</v>
      </c>
      <c r="B625" s="4">
        <f>Dados_fv[[#This Row],[Horas]]/24</f>
        <v>0.95833333333333337</v>
      </c>
      <c r="C625" s="1" t="s">
        <v>5</v>
      </c>
      <c r="D625" s="1">
        <f>Fv!G53</f>
        <v>0</v>
      </c>
      <c r="E625" s="1" t="s">
        <v>30</v>
      </c>
      <c r="F625" s="1">
        <v>2</v>
      </c>
      <c r="G625" s="1" t="s">
        <v>7</v>
      </c>
    </row>
    <row r="626" spans="1:7" x14ac:dyDescent="0.3">
      <c r="A626" s="1">
        <v>0</v>
      </c>
      <c r="B626" s="4">
        <f>Dados_fv[[#This Row],[Horas]]/24</f>
        <v>0</v>
      </c>
      <c r="C626" s="1" t="s">
        <v>5</v>
      </c>
      <c r="D626" s="21">
        <f>Fv!H30</f>
        <v>0</v>
      </c>
      <c r="E626" s="1" t="s">
        <v>49</v>
      </c>
      <c r="F626" s="1">
        <v>3</v>
      </c>
      <c r="G626" s="1" t="s">
        <v>7</v>
      </c>
    </row>
    <row r="627" spans="1:7" x14ac:dyDescent="0.3">
      <c r="A627" s="1">
        <v>1</v>
      </c>
      <c r="B627" s="4">
        <f>Dados_fv[[#This Row],[Horas]]/24</f>
        <v>4.1666666666666664E-2</v>
      </c>
      <c r="C627" s="1" t="s">
        <v>5</v>
      </c>
      <c r="D627" s="21">
        <f>Fv!H31</f>
        <v>0</v>
      </c>
      <c r="E627" s="1" t="s">
        <v>49</v>
      </c>
      <c r="F627" s="1">
        <v>3</v>
      </c>
      <c r="G627" s="1" t="s">
        <v>7</v>
      </c>
    </row>
    <row r="628" spans="1:7" x14ac:dyDescent="0.3">
      <c r="A628" s="1">
        <v>2</v>
      </c>
      <c r="B628" s="4">
        <f>Dados_fv[[#This Row],[Horas]]/24</f>
        <v>8.3333333333333329E-2</v>
      </c>
      <c r="C628" s="1" t="s">
        <v>5</v>
      </c>
      <c r="D628" s="21">
        <f>Fv!H32</f>
        <v>0</v>
      </c>
      <c r="E628" s="1" t="s">
        <v>49</v>
      </c>
      <c r="F628" s="1">
        <v>3</v>
      </c>
      <c r="G628" s="1" t="s">
        <v>7</v>
      </c>
    </row>
    <row r="629" spans="1:7" x14ac:dyDescent="0.3">
      <c r="A629" s="1">
        <v>3</v>
      </c>
      <c r="B629" s="4">
        <f>Dados_fv[[#This Row],[Horas]]/24</f>
        <v>0.125</v>
      </c>
      <c r="C629" s="1" t="s">
        <v>5</v>
      </c>
      <c r="D629" s="21">
        <f>Fv!H33</f>
        <v>0</v>
      </c>
      <c r="E629" s="1" t="s">
        <v>49</v>
      </c>
      <c r="F629" s="1">
        <v>3</v>
      </c>
      <c r="G629" s="1" t="s">
        <v>7</v>
      </c>
    </row>
    <row r="630" spans="1:7" x14ac:dyDescent="0.3">
      <c r="A630" s="1">
        <v>4</v>
      </c>
      <c r="B630" s="4">
        <f>Dados_fv[[#This Row],[Horas]]/24</f>
        <v>0.16666666666666666</v>
      </c>
      <c r="C630" s="1" t="s">
        <v>5</v>
      </c>
      <c r="D630" s="21">
        <f>Fv!H34</f>
        <v>0</v>
      </c>
      <c r="E630" s="1" t="s">
        <v>49</v>
      </c>
      <c r="F630" s="1">
        <v>3</v>
      </c>
      <c r="G630" s="1" t="s">
        <v>7</v>
      </c>
    </row>
    <row r="631" spans="1:7" x14ac:dyDescent="0.3">
      <c r="A631" s="1">
        <v>5</v>
      </c>
      <c r="B631" s="4">
        <f>Dados_fv[[#This Row],[Horas]]/24</f>
        <v>0.20833333333333334</v>
      </c>
      <c r="C631" s="1" t="s">
        <v>5</v>
      </c>
      <c r="D631" s="21">
        <f>Fv!H35</f>
        <v>0</v>
      </c>
      <c r="E631" s="1" t="s">
        <v>49</v>
      </c>
      <c r="F631" s="1">
        <v>3</v>
      </c>
      <c r="G631" s="1" t="s">
        <v>7</v>
      </c>
    </row>
    <row r="632" spans="1:7" x14ac:dyDescent="0.3">
      <c r="A632" s="1">
        <v>6</v>
      </c>
      <c r="B632" s="4">
        <f>Dados_fv[[#This Row],[Horas]]/24</f>
        <v>0.25</v>
      </c>
      <c r="C632" s="1" t="s">
        <v>5</v>
      </c>
      <c r="D632" s="21">
        <f>Fv!H36</f>
        <v>0</v>
      </c>
      <c r="E632" s="1" t="s">
        <v>49</v>
      </c>
      <c r="F632" s="1">
        <v>3</v>
      </c>
      <c r="G632" s="1" t="s">
        <v>7</v>
      </c>
    </row>
    <row r="633" spans="1:7" x14ac:dyDescent="0.3">
      <c r="A633" s="1">
        <v>7</v>
      </c>
      <c r="B633" s="4">
        <f>Dados_fv[[#This Row],[Horas]]/24</f>
        <v>0.29166666666666669</v>
      </c>
      <c r="C633" s="1" t="s">
        <v>5</v>
      </c>
      <c r="D633" s="21">
        <f>Fv!H37</f>
        <v>0</v>
      </c>
      <c r="E633" s="1" t="s">
        <v>49</v>
      </c>
      <c r="F633" s="1">
        <v>3</v>
      </c>
      <c r="G633" s="1" t="s">
        <v>7</v>
      </c>
    </row>
    <row r="634" spans="1:7" x14ac:dyDescent="0.3">
      <c r="A634" s="1">
        <v>8</v>
      </c>
      <c r="B634" s="4">
        <f>Dados_fv[[#This Row],[Horas]]/24</f>
        <v>0.33333333333333331</v>
      </c>
      <c r="C634" s="1" t="s">
        <v>5</v>
      </c>
      <c r="D634" s="21">
        <f>Fv!H38</f>
        <v>0</v>
      </c>
      <c r="E634" s="1" t="s">
        <v>49</v>
      </c>
      <c r="F634" s="1">
        <v>3</v>
      </c>
      <c r="G634" s="1" t="s">
        <v>7</v>
      </c>
    </row>
    <row r="635" spans="1:7" x14ac:dyDescent="0.3">
      <c r="A635" s="1">
        <v>9</v>
      </c>
      <c r="B635" s="4">
        <f>Dados_fv[[#This Row],[Horas]]/24</f>
        <v>0.375</v>
      </c>
      <c r="C635" s="1" t="s">
        <v>5</v>
      </c>
      <c r="D635" s="21">
        <f>Fv!H39</f>
        <v>0</v>
      </c>
      <c r="E635" s="1" t="s">
        <v>49</v>
      </c>
      <c r="F635" s="1">
        <v>3</v>
      </c>
      <c r="G635" s="1" t="s">
        <v>7</v>
      </c>
    </row>
    <row r="636" spans="1:7" x14ac:dyDescent="0.3">
      <c r="A636" s="1">
        <v>10</v>
      </c>
      <c r="B636" s="4">
        <f>Dados_fv[[#This Row],[Horas]]/24</f>
        <v>0.41666666666666669</v>
      </c>
      <c r="C636" s="1" t="s">
        <v>5</v>
      </c>
      <c r="D636" s="21">
        <f>Fv!H40</f>
        <v>0</v>
      </c>
      <c r="E636" s="1" t="s">
        <v>49</v>
      </c>
      <c r="F636" s="1">
        <v>3</v>
      </c>
      <c r="G636" s="1" t="s">
        <v>7</v>
      </c>
    </row>
    <row r="637" spans="1:7" x14ac:dyDescent="0.3">
      <c r="A637" s="1">
        <v>11</v>
      </c>
      <c r="B637" s="4">
        <f>Dados_fv[[#This Row],[Horas]]/24</f>
        <v>0.45833333333333331</v>
      </c>
      <c r="C637" s="1" t="s">
        <v>5</v>
      </c>
      <c r="D637" s="21">
        <f>Fv!H41</f>
        <v>0</v>
      </c>
      <c r="E637" s="1" t="s">
        <v>49</v>
      </c>
      <c r="F637" s="1">
        <v>3</v>
      </c>
      <c r="G637" s="1" t="s">
        <v>7</v>
      </c>
    </row>
    <row r="638" spans="1:7" x14ac:dyDescent="0.3">
      <c r="A638" s="1">
        <v>12</v>
      </c>
      <c r="B638" s="4">
        <f>Dados_fv[[#This Row],[Horas]]/24</f>
        <v>0.5</v>
      </c>
      <c r="C638" s="1" t="s">
        <v>5</v>
      </c>
      <c r="D638" s="21">
        <f>Fv!H42</f>
        <v>0</v>
      </c>
      <c r="E638" s="1" t="s">
        <v>49</v>
      </c>
      <c r="F638" s="1">
        <v>3</v>
      </c>
      <c r="G638" s="1" t="s">
        <v>7</v>
      </c>
    </row>
    <row r="639" spans="1:7" x14ac:dyDescent="0.3">
      <c r="A639" s="1">
        <v>13</v>
      </c>
      <c r="B639" s="4">
        <f>Dados_fv[[#This Row],[Horas]]/24</f>
        <v>0.54166666666666663</v>
      </c>
      <c r="C639" s="1" t="s">
        <v>5</v>
      </c>
      <c r="D639" s="21">
        <f>Fv!H43</f>
        <v>0</v>
      </c>
      <c r="E639" s="1" t="s">
        <v>49</v>
      </c>
      <c r="F639" s="1">
        <v>3</v>
      </c>
      <c r="G639" s="1" t="s">
        <v>7</v>
      </c>
    </row>
    <row r="640" spans="1:7" x14ac:dyDescent="0.3">
      <c r="A640" s="1">
        <v>14</v>
      </c>
      <c r="B640" s="4">
        <f>Dados_fv[[#This Row],[Horas]]/24</f>
        <v>0.58333333333333337</v>
      </c>
      <c r="C640" s="1" t="s">
        <v>5</v>
      </c>
      <c r="D640" s="21">
        <f>Fv!H44</f>
        <v>0</v>
      </c>
      <c r="E640" s="1" t="s">
        <v>49</v>
      </c>
      <c r="F640" s="1">
        <v>3</v>
      </c>
      <c r="G640" s="1" t="s">
        <v>7</v>
      </c>
    </row>
    <row r="641" spans="1:7" x14ac:dyDescent="0.3">
      <c r="A641" s="1">
        <v>15</v>
      </c>
      <c r="B641" s="4">
        <f>Dados_fv[[#This Row],[Horas]]/24</f>
        <v>0.625</v>
      </c>
      <c r="C641" s="1" t="s">
        <v>5</v>
      </c>
      <c r="D641" s="21">
        <f>Fv!H45</f>
        <v>0</v>
      </c>
      <c r="E641" s="1" t="s">
        <v>49</v>
      </c>
      <c r="F641" s="1">
        <v>3</v>
      </c>
      <c r="G641" s="1" t="s">
        <v>7</v>
      </c>
    </row>
    <row r="642" spans="1:7" x14ac:dyDescent="0.3">
      <c r="A642" s="1">
        <v>16</v>
      </c>
      <c r="B642" s="4">
        <f>Dados_fv[[#This Row],[Horas]]/24</f>
        <v>0.66666666666666663</v>
      </c>
      <c r="C642" s="1" t="s">
        <v>5</v>
      </c>
      <c r="D642" s="21">
        <f>Fv!H46</f>
        <v>0</v>
      </c>
      <c r="E642" s="1" t="s">
        <v>49</v>
      </c>
      <c r="F642" s="1">
        <v>3</v>
      </c>
      <c r="G642" s="1" t="s">
        <v>7</v>
      </c>
    </row>
    <row r="643" spans="1:7" x14ac:dyDescent="0.3">
      <c r="A643" s="1">
        <v>17</v>
      </c>
      <c r="B643" s="4">
        <f>Dados_fv[[#This Row],[Horas]]/24</f>
        <v>0.70833333333333337</v>
      </c>
      <c r="C643" s="1" t="s">
        <v>5</v>
      </c>
      <c r="D643" s="21">
        <f>Fv!H47</f>
        <v>0</v>
      </c>
      <c r="E643" s="1" t="s">
        <v>49</v>
      </c>
      <c r="F643" s="1">
        <v>3</v>
      </c>
      <c r="G643" s="1" t="s">
        <v>7</v>
      </c>
    </row>
    <row r="644" spans="1:7" x14ac:dyDescent="0.3">
      <c r="A644" s="1">
        <v>18</v>
      </c>
      <c r="B644" s="4">
        <f>Dados_fv[[#This Row],[Horas]]/24</f>
        <v>0.75</v>
      </c>
      <c r="C644" s="1" t="s">
        <v>5</v>
      </c>
      <c r="D644" s="21">
        <f>Fv!H48</f>
        <v>0</v>
      </c>
      <c r="E644" s="1" t="s">
        <v>49</v>
      </c>
      <c r="F644" s="1">
        <v>3</v>
      </c>
      <c r="G644" s="1" t="s">
        <v>7</v>
      </c>
    </row>
    <row r="645" spans="1:7" x14ac:dyDescent="0.3">
      <c r="A645" s="1">
        <v>19</v>
      </c>
      <c r="B645" s="4">
        <f>Dados_fv[[#This Row],[Horas]]/24</f>
        <v>0.79166666666666663</v>
      </c>
      <c r="C645" s="1" t="s">
        <v>5</v>
      </c>
      <c r="D645" s="21">
        <f>Fv!H49</f>
        <v>0</v>
      </c>
      <c r="E645" s="1" t="s">
        <v>49</v>
      </c>
      <c r="F645" s="1">
        <v>3</v>
      </c>
      <c r="G645" s="1" t="s">
        <v>7</v>
      </c>
    </row>
    <row r="646" spans="1:7" x14ac:dyDescent="0.3">
      <c r="A646" s="1">
        <v>20</v>
      </c>
      <c r="B646" s="4">
        <f>Dados_fv[[#This Row],[Horas]]/24</f>
        <v>0.83333333333333337</v>
      </c>
      <c r="C646" s="1" t="s">
        <v>5</v>
      </c>
      <c r="D646" s="21">
        <f>Fv!H50</f>
        <v>0</v>
      </c>
      <c r="E646" s="1" t="s">
        <v>49</v>
      </c>
      <c r="F646" s="1">
        <v>3</v>
      </c>
      <c r="G646" s="1" t="s">
        <v>7</v>
      </c>
    </row>
    <row r="647" spans="1:7" x14ac:dyDescent="0.3">
      <c r="A647" s="1">
        <v>21</v>
      </c>
      <c r="B647" s="4">
        <f>Dados_fv[[#This Row],[Horas]]/24</f>
        <v>0.875</v>
      </c>
      <c r="C647" s="1" t="s">
        <v>5</v>
      </c>
      <c r="D647" s="21">
        <f>Fv!H51</f>
        <v>0</v>
      </c>
      <c r="E647" s="1" t="s">
        <v>49</v>
      </c>
      <c r="F647" s="1">
        <v>3</v>
      </c>
      <c r="G647" s="1" t="s">
        <v>7</v>
      </c>
    </row>
    <row r="648" spans="1:7" x14ac:dyDescent="0.3">
      <c r="A648" s="1">
        <v>22</v>
      </c>
      <c r="B648" s="4">
        <f>Dados_fv[[#This Row],[Horas]]/24</f>
        <v>0.91666666666666663</v>
      </c>
      <c r="C648" s="1" t="s">
        <v>5</v>
      </c>
      <c r="D648" s="21">
        <f>Fv!H52</f>
        <v>0</v>
      </c>
      <c r="E648" s="1" t="s">
        <v>49</v>
      </c>
      <c r="F648" s="1">
        <v>3</v>
      </c>
      <c r="G648" s="1" t="s">
        <v>7</v>
      </c>
    </row>
    <row r="649" spans="1:7" x14ac:dyDescent="0.3">
      <c r="A649" s="1">
        <v>23</v>
      </c>
      <c r="B649" s="4">
        <f>Dados_fv[[#This Row],[Horas]]/24</f>
        <v>0.95833333333333337</v>
      </c>
      <c r="C649" s="1" t="s">
        <v>5</v>
      </c>
      <c r="D649" s="21">
        <f>Fv!H53</f>
        <v>0</v>
      </c>
      <c r="E649" s="1" t="s">
        <v>49</v>
      </c>
      <c r="F649" s="1">
        <v>3</v>
      </c>
      <c r="G649" s="1" t="s">
        <v>7</v>
      </c>
    </row>
    <row r="650" spans="1:7" x14ac:dyDescent="0.3">
      <c r="A650" s="1">
        <v>0</v>
      </c>
      <c r="B650" s="4">
        <f>Dados_fv[[#This Row],[Horas]]/24</f>
        <v>0</v>
      </c>
      <c r="C650" s="1" t="s">
        <v>5</v>
      </c>
      <c r="D650" s="21">
        <f>Fv!I30</f>
        <v>0</v>
      </c>
      <c r="E650" s="1" t="s">
        <v>50</v>
      </c>
      <c r="F650" s="1">
        <v>4</v>
      </c>
      <c r="G650" s="1" t="s">
        <v>7</v>
      </c>
    </row>
    <row r="651" spans="1:7" x14ac:dyDescent="0.3">
      <c r="A651" s="1">
        <v>1</v>
      </c>
      <c r="B651" s="4">
        <f>Dados_fv[[#This Row],[Horas]]/24</f>
        <v>4.1666666666666664E-2</v>
      </c>
      <c r="C651" s="1" t="s">
        <v>5</v>
      </c>
      <c r="D651" s="21">
        <f>Fv!I31</f>
        <v>0</v>
      </c>
      <c r="E651" s="1" t="s">
        <v>50</v>
      </c>
      <c r="F651" s="1">
        <v>4</v>
      </c>
      <c r="G651" s="1" t="s">
        <v>7</v>
      </c>
    </row>
    <row r="652" spans="1:7" x14ac:dyDescent="0.3">
      <c r="A652" s="1">
        <v>2</v>
      </c>
      <c r="B652" s="4">
        <f>Dados_fv[[#This Row],[Horas]]/24</f>
        <v>8.3333333333333329E-2</v>
      </c>
      <c r="C652" s="1" t="s">
        <v>5</v>
      </c>
      <c r="D652" s="21">
        <f>Fv!I32</f>
        <v>0</v>
      </c>
      <c r="E652" s="1" t="s">
        <v>50</v>
      </c>
      <c r="F652" s="1">
        <v>4</v>
      </c>
      <c r="G652" s="1" t="s">
        <v>7</v>
      </c>
    </row>
    <row r="653" spans="1:7" x14ac:dyDescent="0.3">
      <c r="A653" s="1">
        <v>3</v>
      </c>
      <c r="B653" s="4">
        <f>Dados_fv[[#This Row],[Horas]]/24</f>
        <v>0.125</v>
      </c>
      <c r="C653" s="1" t="s">
        <v>5</v>
      </c>
      <c r="D653" s="21">
        <f>Fv!I33</f>
        <v>0</v>
      </c>
      <c r="E653" s="1" t="s">
        <v>50</v>
      </c>
      <c r="F653" s="1">
        <v>4</v>
      </c>
      <c r="G653" s="1" t="s">
        <v>7</v>
      </c>
    </row>
    <row r="654" spans="1:7" x14ac:dyDescent="0.3">
      <c r="A654" s="1">
        <v>4</v>
      </c>
      <c r="B654" s="4">
        <f>Dados_fv[[#This Row],[Horas]]/24</f>
        <v>0.16666666666666666</v>
      </c>
      <c r="C654" s="1" t="s">
        <v>5</v>
      </c>
      <c r="D654" s="21">
        <f>Fv!I34</f>
        <v>0</v>
      </c>
      <c r="E654" s="1" t="s">
        <v>50</v>
      </c>
      <c r="F654" s="1">
        <v>4</v>
      </c>
      <c r="G654" s="1" t="s">
        <v>7</v>
      </c>
    </row>
    <row r="655" spans="1:7" x14ac:dyDescent="0.3">
      <c r="A655" s="1">
        <v>5</v>
      </c>
      <c r="B655" s="4">
        <f>Dados_fv[[#This Row],[Horas]]/24</f>
        <v>0.20833333333333334</v>
      </c>
      <c r="C655" s="1" t="s">
        <v>5</v>
      </c>
      <c r="D655" s="21">
        <f>Fv!I35</f>
        <v>0</v>
      </c>
      <c r="E655" s="1" t="s">
        <v>50</v>
      </c>
      <c r="F655" s="1">
        <v>4</v>
      </c>
      <c r="G655" s="1" t="s">
        <v>7</v>
      </c>
    </row>
    <row r="656" spans="1:7" x14ac:dyDescent="0.3">
      <c r="A656" s="1">
        <v>6</v>
      </c>
      <c r="B656" s="4">
        <f>Dados_fv[[#This Row],[Horas]]/24</f>
        <v>0.25</v>
      </c>
      <c r="C656" s="1" t="s">
        <v>5</v>
      </c>
      <c r="D656" s="21">
        <f>Fv!I36</f>
        <v>0</v>
      </c>
      <c r="E656" s="1" t="s">
        <v>50</v>
      </c>
      <c r="F656" s="1">
        <v>4</v>
      </c>
      <c r="G656" s="1" t="s">
        <v>7</v>
      </c>
    </row>
    <row r="657" spans="1:7" x14ac:dyDescent="0.3">
      <c r="A657" s="1">
        <v>7</v>
      </c>
      <c r="B657" s="4">
        <f>Dados_fv[[#This Row],[Horas]]/24</f>
        <v>0.29166666666666669</v>
      </c>
      <c r="C657" s="1" t="s">
        <v>5</v>
      </c>
      <c r="D657" s="21">
        <f>Fv!I37</f>
        <v>0</v>
      </c>
      <c r="E657" s="1" t="s">
        <v>50</v>
      </c>
      <c r="F657" s="1">
        <v>4</v>
      </c>
      <c r="G657" s="1" t="s">
        <v>7</v>
      </c>
    </row>
    <row r="658" spans="1:7" x14ac:dyDescent="0.3">
      <c r="A658" s="1">
        <v>8</v>
      </c>
      <c r="B658" s="4">
        <f>Dados_fv[[#This Row],[Horas]]/24</f>
        <v>0.33333333333333331</v>
      </c>
      <c r="C658" s="1" t="s">
        <v>5</v>
      </c>
      <c r="D658" s="21">
        <f>Fv!I38</f>
        <v>0</v>
      </c>
      <c r="E658" s="1" t="s">
        <v>50</v>
      </c>
      <c r="F658" s="1">
        <v>4</v>
      </c>
      <c r="G658" s="1" t="s">
        <v>7</v>
      </c>
    </row>
    <row r="659" spans="1:7" x14ac:dyDescent="0.3">
      <c r="A659" s="1">
        <v>9</v>
      </c>
      <c r="B659" s="4">
        <f>Dados_fv[[#This Row],[Horas]]/24</f>
        <v>0.375</v>
      </c>
      <c r="C659" s="1" t="s">
        <v>5</v>
      </c>
      <c r="D659" s="21">
        <f>Fv!I39</f>
        <v>0</v>
      </c>
      <c r="E659" s="1" t="s">
        <v>50</v>
      </c>
      <c r="F659" s="1">
        <v>4</v>
      </c>
      <c r="G659" s="1" t="s">
        <v>7</v>
      </c>
    </row>
    <row r="660" spans="1:7" x14ac:dyDescent="0.3">
      <c r="A660" s="1">
        <v>10</v>
      </c>
      <c r="B660" s="4">
        <f>Dados_fv[[#This Row],[Horas]]/24</f>
        <v>0.41666666666666669</v>
      </c>
      <c r="C660" s="1" t="s">
        <v>5</v>
      </c>
      <c r="D660" s="21">
        <f>Fv!I40</f>
        <v>0</v>
      </c>
      <c r="E660" s="1" t="s">
        <v>50</v>
      </c>
      <c r="F660" s="1">
        <v>4</v>
      </c>
      <c r="G660" s="1" t="s">
        <v>7</v>
      </c>
    </row>
    <row r="661" spans="1:7" x14ac:dyDescent="0.3">
      <c r="A661" s="1">
        <v>11</v>
      </c>
      <c r="B661" s="4">
        <f>Dados_fv[[#This Row],[Horas]]/24</f>
        <v>0.45833333333333331</v>
      </c>
      <c r="C661" s="1" t="s">
        <v>5</v>
      </c>
      <c r="D661" s="21">
        <f>Fv!I41</f>
        <v>0</v>
      </c>
      <c r="E661" s="1" t="s">
        <v>50</v>
      </c>
      <c r="F661" s="1">
        <v>4</v>
      </c>
      <c r="G661" s="1" t="s">
        <v>7</v>
      </c>
    </row>
    <row r="662" spans="1:7" x14ac:dyDescent="0.3">
      <c r="A662" s="1">
        <v>12</v>
      </c>
      <c r="B662" s="4">
        <f>Dados_fv[[#This Row],[Horas]]/24</f>
        <v>0.5</v>
      </c>
      <c r="C662" s="1" t="s">
        <v>5</v>
      </c>
      <c r="D662" s="21">
        <f>Fv!I42</f>
        <v>0</v>
      </c>
      <c r="E662" s="1" t="s">
        <v>50</v>
      </c>
      <c r="F662" s="1">
        <v>4</v>
      </c>
      <c r="G662" s="1" t="s">
        <v>7</v>
      </c>
    </row>
    <row r="663" spans="1:7" x14ac:dyDescent="0.3">
      <c r="A663" s="1">
        <v>13</v>
      </c>
      <c r="B663" s="4">
        <f>Dados_fv[[#This Row],[Horas]]/24</f>
        <v>0.54166666666666663</v>
      </c>
      <c r="C663" s="1" t="s">
        <v>5</v>
      </c>
      <c r="D663" s="21">
        <f>Fv!I43</f>
        <v>0</v>
      </c>
      <c r="E663" s="1" t="s">
        <v>50</v>
      </c>
      <c r="F663" s="1">
        <v>4</v>
      </c>
      <c r="G663" s="1" t="s">
        <v>7</v>
      </c>
    </row>
    <row r="664" spans="1:7" x14ac:dyDescent="0.3">
      <c r="A664" s="1">
        <v>14</v>
      </c>
      <c r="B664" s="4">
        <f>Dados_fv[[#This Row],[Horas]]/24</f>
        <v>0.58333333333333337</v>
      </c>
      <c r="C664" s="1" t="s">
        <v>5</v>
      </c>
      <c r="D664" s="21">
        <f>Fv!I44</f>
        <v>0</v>
      </c>
      <c r="E664" s="1" t="s">
        <v>50</v>
      </c>
      <c r="F664" s="1">
        <v>4</v>
      </c>
      <c r="G664" s="1" t="s">
        <v>7</v>
      </c>
    </row>
    <row r="665" spans="1:7" x14ac:dyDescent="0.3">
      <c r="A665" s="1">
        <v>15</v>
      </c>
      <c r="B665" s="4">
        <f>Dados_fv[[#This Row],[Horas]]/24</f>
        <v>0.625</v>
      </c>
      <c r="C665" s="1" t="s">
        <v>5</v>
      </c>
      <c r="D665" s="21">
        <f>Fv!I45</f>
        <v>0</v>
      </c>
      <c r="E665" s="1" t="s">
        <v>50</v>
      </c>
      <c r="F665" s="1">
        <v>4</v>
      </c>
      <c r="G665" s="1" t="s">
        <v>7</v>
      </c>
    </row>
    <row r="666" spans="1:7" x14ac:dyDescent="0.3">
      <c r="A666" s="1">
        <v>16</v>
      </c>
      <c r="B666" s="4">
        <f>Dados_fv[[#This Row],[Horas]]/24</f>
        <v>0.66666666666666663</v>
      </c>
      <c r="C666" s="1" t="s">
        <v>5</v>
      </c>
      <c r="D666" s="21">
        <f>Fv!I46</f>
        <v>0</v>
      </c>
      <c r="E666" s="1" t="s">
        <v>50</v>
      </c>
      <c r="F666" s="1">
        <v>4</v>
      </c>
      <c r="G666" s="1" t="s">
        <v>7</v>
      </c>
    </row>
    <row r="667" spans="1:7" x14ac:dyDescent="0.3">
      <c r="A667" s="1">
        <v>17</v>
      </c>
      <c r="B667" s="4">
        <f>Dados_fv[[#This Row],[Horas]]/24</f>
        <v>0.70833333333333337</v>
      </c>
      <c r="C667" s="1" t="s">
        <v>5</v>
      </c>
      <c r="D667" s="21">
        <f>Fv!I47</f>
        <v>0</v>
      </c>
      <c r="E667" s="1" t="s">
        <v>50</v>
      </c>
      <c r="F667" s="1">
        <v>4</v>
      </c>
      <c r="G667" s="1" t="s">
        <v>7</v>
      </c>
    </row>
    <row r="668" spans="1:7" x14ac:dyDescent="0.3">
      <c r="A668" s="1">
        <v>18</v>
      </c>
      <c r="B668" s="4">
        <f>Dados_fv[[#This Row],[Horas]]/24</f>
        <v>0.75</v>
      </c>
      <c r="C668" s="1" t="s">
        <v>5</v>
      </c>
      <c r="D668" s="21">
        <f>Fv!I48</f>
        <v>0</v>
      </c>
      <c r="E668" s="1" t="s">
        <v>50</v>
      </c>
      <c r="F668" s="1">
        <v>4</v>
      </c>
      <c r="G668" s="1" t="s">
        <v>7</v>
      </c>
    </row>
    <row r="669" spans="1:7" x14ac:dyDescent="0.3">
      <c r="A669" s="1">
        <v>19</v>
      </c>
      <c r="B669" s="4">
        <f>Dados_fv[[#This Row],[Horas]]/24</f>
        <v>0.79166666666666663</v>
      </c>
      <c r="C669" s="1" t="s">
        <v>5</v>
      </c>
      <c r="D669" s="21">
        <f>Fv!I49</f>
        <v>0</v>
      </c>
      <c r="E669" s="1" t="s">
        <v>50</v>
      </c>
      <c r="F669" s="1">
        <v>4</v>
      </c>
      <c r="G669" s="1" t="s">
        <v>7</v>
      </c>
    </row>
    <row r="670" spans="1:7" x14ac:dyDescent="0.3">
      <c r="A670" s="1">
        <v>20</v>
      </c>
      <c r="B670" s="4">
        <f>Dados_fv[[#This Row],[Horas]]/24</f>
        <v>0.83333333333333337</v>
      </c>
      <c r="C670" s="1" t="s">
        <v>5</v>
      </c>
      <c r="D670" s="21">
        <f>Fv!I50</f>
        <v>0</v>
      </c>
      <c r="E670" s="1" t="s">
        <v>50</v>
      </c>
      <c r="F670" s="1">
        <v>4</v>
      </c>
      <c r="G670" s="1" t="s">
        <v>7</v>
      </c>
    </row>
    <row r="671" spans="1:7" x14ac:dyDescent="0.3">
      <c r="A671" s="1">
        <v>21</v>
      </c>
      <c r="B671" s="4">
        <f>Dados_fv[[#This Row],[Horas]]/24</f>
        <v>0.875</v>
      </c>
      <c r="C671" s="1" t="s">
        <v>5</v>
      </c>
      <c r="D671" s="21">
        <f>Fv!I51</f>
        <v>0</v>
      </c>
      <c r="E671" s="1" t="s">
        <v>50</v>
      </c>
      <c r="F671" s="1">
        <v>4</v>
      </c>
      <c r="G671" s="1" t="s">
        <v>7</v>
      </c>
    </row>
    <row r="672" spans="1:7" x14ac:dyDescent="0.3">
      <c r="A672" s="1">
        <v>22</v>
      </c>
      <c r="B672" s="4">
        <f>Dados_fv[[#This Row],[Horas]]/24</f>
        <v>0.91666666666666663</v>
      </c>
      <c r="C672" s="1" t="s">
        <v>5</v>
      </c>
      <c r="D672" s="21">
        <f>Fv!I52</f>
        <v>0</v>
      </c>
      <c r="E672" s="1" t="s">
        <v>50</v>
      </c>
      <c r="F672" s="1">
        <v>4</v>
      </c>
      <c r="G672" s="1" t="s">
        <v>7</v>
      </c>
    </row>
    <row r="673" spans="1:7" x14ac:dyDescent="0.3">
      <c r="A673" s="1">
        <v>23</v>
      </c>
      <c r="B673" s="4">
        <f>Dados_fv[[#This Row],[Horas]]/24</f>
        <v>0.95833333333333337</v>
      </c>
      <c r="C673" s="1" t="s">
        <v>5</v>
      </c>
      <c r="D673" s="21">
        <f>Fv!I53</f>
        <v>0</v>
      </c>
      <c r="E673" s="1" t="s">
        <v>50</v>
      </c>
      <c r="F673" s="1">
        <v>4</v>
      </c>
      <c r="G673" s="1" t="s">
        <v>7</v>
      </c>
    </row>
    <row r="674" spans="1:7" x14ac:dyDescent="0.3">
      <c r="A674" s="1">
        <v>0</v>
      </c>
      <c r="B674" s="4">
        <f>Dados_fv[[#This Row],[Horas]]/24</f>
        <v>0</v>
      </c>
      <c r="C674" s="1" t="s">
        <v>43</v>
      </c>
      <c r="D674" s="1">
        <f>Fv!J30</f>
        <v>0</v>
      </c>
      <c r="E674" s="1" t="s">
        <v>48</v>
      </c>
      <c r="F674" s="1">
        <v>1</v>
      </c>
      <c r="G674" s="1" t="s">
        <v>7</v>
      </c>
    </row>
    <row r="675" spans="1:7" x14ac:dyDescent="0.3">
      <c r="A675" s="1">
        <v>1</v>
      </c>
      <c r="B675" s="4">
        <f>Dados_fv[[#This Row],[Horas]]/24</f>
        <v>4.1666666666666664E-2</v>
      </c>
      <c r="C675" s="1" t="s">
        <v>43</v>
      </c>
      <c r="D675" s="1">
        <f>Fv!J31</f>
        <v>0</v>
      </c>
      <c r="E675" s="1" t="s">
        <v>48</v>
      </c>
      <c r="F675" s="1">
        <v>1</v>
      </c>
      <c r="G675" s="1" t="s">
        <v>7</v>
      </c>
    </row>
    <row r="676" spans="1:7" x14ac:dyDescent="0.3">
      <c r="A676" s="1">
        <v>2</v>
      </c>
      <c r="B676" s="4">
        <f>Dados_fv[[#This Row],[Horas]]/24</f>
        <v>8.3333333333333329E-2</v>
      </c>
      <c r="C676" s="1" t="s">
        <v>43</v>
      </c>
      <c r="D676" s="1">
        <f>Fv!J32</f>
        <v>0</v>
      </c>
      <c r="E676" s="1" t="s">
        <v>48</v>
      </c>
      <c r="F676" s="1">
        <v>1</v>
      </c>
      <c r="G676" s="1" t="s">
        <v>7</v>
      </c>
    </row>
    <row r="677" spans="1:7" x14ac:dyDescent="0.3">
      <c r="A677" s="1">
        <v>3</v>
      </c>
      <c r="B677" s="4">
        <f>Dados_fv[[#This Row],[Horas]]/24</f>
        <v>0.125</v>
      </c>
      <c r="C677" s="1" t="s">
        <v>43</v>
      </c>
      <c r="D677" s="1">
        <f>Fv!J33</f>
        <v>0</v>
      </c>
      <c r="E677" s="1" t="s">
        <v>48</v>
      </c>
      <c r="F677" s="1">
        <v>1</v>
      </c>
      <c r="G677" s="1" t="s">
        <v>7</v>
      </c>
    </row>
    <row r="678" spans="1:7" x14ac:dyDescent="0.3">
      <c r="A678" s="1">
        <v>4</v>
      </c>
      <c r="B678" s="4">
        <f>Dados_fv[[#This Row],[Horas]]/24</f>
        <v>0.16666666666666666</v>
      </c>
      <c r="C678" s="1" t="s">
        <v>43</v>
      </c>
      <c r="D678" s="1">
        <f>Fv!J34</f>
        <v>0</v>
      </c>
      <c r="E678" s="1" t="s">
        <v>48</v>
      </c>
      <c r="F678" s="1">
        <v>1</v>
      </c>
      <c r="G678" s="1" t="s">
        <v>7</v>
      </c>
    </row>
    <row r="679" spans="1:7" x14ac:dyDescent="0.3">
      <c r="A679" s="1">
        <v>5</v>
      </c>
      <c r="B679" s="4">
        <f>Dados_fv[[#This Row],[Horas]]/24</f>
        <v>0.20833333333333334</v>
      </c>
      <c r="C679" s="1" t="s">
        <v>43</v>
      </c>
      <c r="D679" s="1">
        <f>Fv!J35</f>
        <v>0</v>
      </c>
      <c r="E679" s="1" t="s">
        <v>48</v>
      </c>
      <c r="F679" s="1">
        <v>1</v>
      </c>
      <c r="G679" s="1" t="s">
        <v>7</v>
      </c>
    </row>
    <row r="680" spans="1:7" x14ac:dyDescent="0.3">
      <c r="A680" s="1">
        <v>6</v>
      </c>
      <c r="B680" s="4">
        <f>Dados_fv[[#This Row],[Horas]]/24</f>
        <v>0.25</v>
      </c>
      <c r="C680" s="1" t="s">
        <v>43</v>
      </c>
      <c r="D680" s="1">
        <f>Fv!J36</f>
        <v>0</v>
      </c>
      <c r="E680" s="1" t="s">
        <v>48</v>
      </c>
      <c r="F680" s="1">
        <v>1</v>
      </c>
      <c r="G680" s="1" t="s">
        <v>7</v>
      </c>
    </row>
    <row r="681" spans="1:7" x14ac:dyDescent="0.3">
      <c r="A681" s="1">
        <v>7</v>
      </c>
      <c r="B681" s="4">
        <f>Dados_fv[[#This Row],[Horas]]/24</f>
        <v>0.29166666666666669</v>
      </c>
      <c r="C681" s="1" t="s">
        <v>43</v>
      </c>
      <c r="D681" s="1">
        <f>Fv!J37</f>
        <v>0</v>
      </c>
      <c r="E681" s="1" t="s">
        <v>48</v>
      </c>
      <c r="F681" s="1">
        <v>1</v>
      </c>
      <c r="G681" s="1" t="s">
        <v>7</v>
      </c>
    </row>
    <row r="682" spans="1:7" x14ac:dyDescent="0.3">
      <c r="A682" s="1">
        <v>8</v>
      </c>
      <c r="B682" s="4">
        <f>Dados_fv[[#This Row],[Horas]]/24</f>
        <v>0.33333333333333331</v>
      </c>
      <c r="C682" s="1" t="s">
        <v>43</v>
      </c>
      <c r="D682" s="1">
        <f>Fv!J38</f>
        <v>0</v>
      </c>
      <c r="E682" s="1" t="s">
        <v>48</v>
      </c>
      <c r="F682" s="1">
        <v>1</v>
      </c>
      <c r="G682" s="1" t="s">
        <v>7</v>
      </c>
    </row>
    <row r="683" spans="1:7" x14ac:dyDescent="0.3">
      <c r="A683" s="1">
        <v>9</v>
      </c>
      <c r="B683" s="4">
        <f>Dados_fv[[#This Row],[Horas]]/24</f>
        <v>0.375</v>
      </c>
      <c r="C683" s="1" t="s">
        <v>43</v>
      </c>
      <c r="D683" s="1">
        <f>Fv!J39</f>
        <v>0</v>
      </c>
      <c r="E683" s="1" t="s">
        <v>48</v>
      </c>
      <c r="F683" s="1">
        <v>1</v>
      </c>
      <c r="G683" s="1" t="s">
        <v>7</v>
      </c>
    </row>
    <row r="684" spans="1:7" x14ac:dyDescent="0.3">
      <c r="A684" s="1">
        <v>10</v>
      </c>
      <c r="B684" s="4">
        <f>Dados_fv[[#This Row],[Horas]]/24</f>
        <v>0.41666666666666669</v>
      </c>
      <c r="C684" s="1" t="s">
        <v>43</v>
      </c>
      <c r="D684" s="1">
        <f>Fv!J40</f>
        <v>0</v>
      </c>
      <c r="E684" s="1" t="s">
        <v>48</v>
      </c>
      <c r="F684" s="1">
        <v>1</v>
      </c>
      <c r="G684" s="1" t="s">
        <v>7</v>
      </c>
    </row>
    <row r="685" spans="1:7" x14ac:dyDescent="0.3">
      <c r="A685" s="1">
        <v>11</v>
      </c>
      <c r="B685" s="4">
        <f>Dados_fv[[#This Row],[Horas]]/24</f>
        <v>0.45833333333333331</v>
      </c>
      <c r="C685" s="1" t="s">
        <v>43</v>
      </c>
      <c r="D685" s="1">
        <f>Fv!J41</f>
        <v>0</v>
      </c>
      <c r="E685" s="1" t="s">
        <v>48</v>
      </c>
      <c r="F685" s="1">
        <v>1</v>
      </c>
      <c r="G685" s="1" t="s">
        <v>7</v>
      </c>
    </row>
    <row r="686" spans="1:7" x14ac:dyDescent="0.3">
      <c r="A686" s="1">
        <v>12</v>
      </c>
      <c r="B686" s="4">
        <f>Dados_fv[[#This Row],[Horas]]/24</f>
        <v>0.5</v>
      </c>
      <c r="C686" s="1" t="s">
        <v>43</v>
      </c>
      <c r="D686" s="1">
        <f>Fv!J42</f>
        <v>0</v>
      </c>
      <c r="E686" s="1" t="s">
        <v>48</v>
      </c>
      <c r="F686" s="1">
        <v>1</v>
      </c>
      <c r="G686" s="1" t="s">
        <v>7</v>
      </c>
    </row>
    <row r="687" spans="1:7" x14ac:dyDescent="0.3">
      <c r="A687" s="1">
        <v>13</v>
      </c>
      <c r="B687" s="4">
        <f>Dados_fv[[#This Row],[Horas]]/24</f>
        <v>0.54166666666666663</v>
      </c>
      <c r="C687" s="1" t="s">
        <v>43</v>
      </c>
      <c r="D687" s="1">
        <f>Fv!J43</f>
        <v>0</v>
      </c>
      <c r="E687" s="1" t="s">
        <v>48</v>
      </c>
      <c r="F687" s="1">
        <v>1</v>
      </c>
      <c r="G687" s="1" t="s">
        <v>7</v>
      </c>
    </row>
    <row r="688" spans="1:7" x14ac:dyDescent="0.3">
      <c r="A688" s="1">
        <v>14</v>
      </c>
      <c r="B688" s="4">
        <f>Dados_fv[[#This Row],[Horas]]/24</f>
        <v>0.58333333333333337</v>
      </c>
      <c r="C688" s="1" t="s">
        <v>43</v>
      </c>
      <c r="D688" s="1">
        <f>Fv!J44</f>
        <v>0</v>
      </c>
      <c r="E688" s="1" t="s">
        <v>48</v>
      </c>
      <c r="F688" s="1">
        <v>1</v>
      </c>
      <c r="G688" s="1" t="s">
        <v>7</v>
      </c>
    </row>
    <row r="689" spans="1:7" x14ac:dyDescent="0.3">
      <c r="A689" s="1">
        <v>15</v>
      </c>
      <c r="B689" s="4">
        <f>Dados_fv[[#This Row],[Horas]]/24</f>
        <v>0.625</v>
      </c>
      <c r="C689" s="1" t="s">
        <v>43</v>
      </c>
      <c r="D689" s="1">
        <f>Fv!J45</f>
        <v>0</v>
      </c>
      <c r="E689" s="1" t="s">
        <v>48</v>
      </c>
      <c r="F689" s="1">
        <v>1</v>
      </c>
      <c r="G689" s="1" t="s">
        <v>7</v>
      </c>
    </row>
    <row r="690" spans="1:7" x14ac:dyDescent="0.3">
      <c r="A690" s="1">
        <v>16</v>
      </c>
      <c r="B690" s="4">
        <f>Dados_fv[[#This Row],[Horas]]/24</f>
        <v>0.66666666666666663</v>
      </c>
      <c r="C690" s="1" t="s">
        <v>43</v>
      </c>
      <c r="D690" s="1">
        <f>Fv!J46</f>
        <v>0</v>
      </c>
      <c r="E690" s="1" t="s">
        <v>48</v>
      </c>
      <c r="F690" s="1">
        <v>1</v>
      </c>
      <c r="G690" s="1" t="s">
        <v>7</v>
      </c>
    </row>
    <row r="691" spans="1:7" x14ac:dyDescent="0.3">
      <c r="A691" s="1">
        <v>17</v>
      </c>
      <c r="B691" s="4">
        <f>Dados_fv[[#This Row],[Horas]]/24</f>
        <v>0.70833333333333337</v>
      </c>
      <c r="C691" s="1" t="s">
        <v>43</v>
      </c>
      <c r="D691" s="1">
        <f>Fv!J47</f>
        <v>0</v>
      </c>
      <c r="E691" s="1" t="s">
        <v>48</v>
      </c>
      <c r="F691" s="1">
        <v>1</v>
      </c>
      <c r="G691" s="1" t="s">
        <v>7</v>
      </c>
    </row>
    <row r="692" spans="1:7" x14ac:dyDescent="0.3">
      <c r="A692" s="1">
        <v>18</v>
      </c>
      <c r="B692" s="4">
        <f>Dados_fv[[#This Row],[Horas]]/24</f>
        <v>0.75</v>
      </c>
      <c r="C692" s="1" t="s">
        <v>43</v>
      </c>
      <c r="D692" s="1">
        <f>Fv!J48</f>
        <v>0</v>
      </c>
      <c r="E692" s="1" t="s">
        <v>48</v>
      </c>
      <c r="F692" s="1">
        <v>1</v>
      </c>
      <c r="G692" s="1" t="s">
        <v>7</v>
      </c>
    </row>
    <row r="693" spans="1:7" x14ac:dyDescent="0.3">
      <c r="A693" s="1">
        <v>19</v>
      </c>
      <c r="B693" s="4">
        <f>Dados_fv[[#This Row],[Horas]]/24</f>
        <v>0.79166666666666663</v>
      </c>
      <c r="C693" s="1" t="s">
        <v>43</v>
      </c>
      <c r="D693" s="1">
        <f>Fv!J49</f>
        <v>0</v>
      </c>
      <c r="E693" s="1" t="s">
        <v>48</v>
      </c>
      <c r="F693" s="1">
        <v>1</v>
      </c>
      <c r="G693" s="1" t="s">
        <v>7</v>
      </c>
    </row>
    <row r="694" spans="1:7" x14ac:dyDescent="0.3">
      <c r="A694" s="1">
        <v>20</v>
      </c>
      <c r="B694" s="4">
        <f>Dados_fv[[#This Row],[Horas]]/24</f>
        <v>0.83333333333333337</v>
      </c>
      <c r="C694" s="1" t="s">
        <v>43</v>
      </c>
      <c r="D694" s="1">
        <f>Fv!J50</f>
        <v>0</v>
      </c>
      <c r="E694" s="1" t="s">
        <v>48</v>
      </c>
      <c r="F694" s="1">
        <v>1</v>
      </c>
      <c r="G694" s="1" t="s">
        <v>7</v>
      </c>
    </row>
    <row r="695" spans="1:7" x14ac:dyDescent="0.3">
      <c r="A695" s="1">
        <v>21</v>
      </c>
      <c r="B695" s="4">
        <f>Dados_fv[[#This Row],[Horas]]/24</f>
        <v>0.875</v>
      </c>
      <c r="C695" s="1" t="s">
        <v>43</v>
      </c>
      <c r="D695" s="1">
        <f>Fv!J51</f>
        <v>0</v>
      </c>
      <c r="E695" s="1" t="s">
        <v>48</v>
      </c>
      <c r="F695" s="1">
        <v>1</v>
      </c>
      <c r="G695" s="1" t="s">
        <v>7</v>
      </c>
    </row>
    <row r="696" spans="1:7" x14ac:dyDescent="0.3">
      <c r="A696" s="1">
        <v>22</v>
      </c>
      <c r="B696" s="4">
        <f>Dados_fv[[#This Row],[Horas]]/24</f>
        <v>0.91666666666666663</v>
      </c>
      <c r="C696" s="1" t="s">
        <v>43</v>
      </c>
      <c r="D696" s="1">
        <f>Fv!J52</f>
        <v>0</v>
      </c>
      <c r="E696" s="1" t="s">
        <v>48</v>
      </c>
      <c r="F696" s="1">
        <v>1</v>
      </c>
      <c r="G696" s="1" t="s">
        <v>7</v>
      </c>
    </row>
    <row r="697" spans="1:7" x14ac:dyDescent="0.3">
      <c r="A697" s="1">
        <v>23</v>
      </c>
      <c r="B697" s="4">
        <f>Dados_fv[[#This Row],[Horas]]/24</f>
        <v>0.95833333333333337</v>
      </c>
      <c r="C697" s="1" t="s">
        <v>43</v>
      </c>
      <c r="D697" s="1">
        <f>Fv!J53</f>
        <v>0</v>
      </c>
      <c r="E697" s="1" t="s">
        <v>48</v>
      </c>
      <c r="F697" s="1">
        <v>1</v>
      </c>
      <c r="G697" s="1" t="s">
        <v>7</v>
      </c>
    </row>
    <row r="698" spans="1:7" x14ac:dyDescent="0.3">
      <c r="A698" s="1">
        <v>0</v>
      </c>
      <c r="B698" s="4">
        <f>Dados_fv[[#This Row],[Horas]]/24</f>
        <v>0</v>
      </c>
      <c r="C698" s="1" t="s">
        <v>43</v>
      </c>
      <c r="D698" s="1">
        <f>Fv!K30</f>
        <v>0</v>
      </c>
      <c r="E698" s="1" t="s">
        <v>30</v>
      </c>
      <c r="F698" s="1">
        <v>2</v>
      </c>
      <c r="G698" s="1" t="s">
        <v>7</v>
      </c>
    </row>
    <row r="699" spans="1:7" x14ac:dyDescent="0.3">
      <c r="A699" s="1">
        <v>1</v>
      </c>
      <c r="B699" s="4">
        <f>Dados_fv[[#This Row],[Horas]]/24</f>
        <v>4.1666666666666664E-2</v>
      </c>
      <c r="C699" s="1" t="s">
        <v>43</v>
      </c>
      <c r="D699" s="1">
        <f>Fv!K31</f>
        <v>0</v>
      </c>
      <c r="E699" s="1" t="s">
        <v>30</v>
      </c>
      <c r="F699" s="1">
        <v>2</v>
      </c>
      <c r="G699" s="1" t="s">
        <v>7</v>
      </c>
    </row>
    <row r="700" spans="1:7" x14ac:dyDescent="0.3">
      <c r="A700" s="1">
        <v>2</v>
      </c>
      <c r="B700" s="4">
        <f>Dados_fv[[#This Row],[Horas]]/24</f>
        <v>8.3333333333333329E-2</v>
      </c>
      <c r="C700" s="1" t="s">
        <v>43</v>
      </c>
      <c r="D700" s="1">
        <f>Fv!K32</f>
        <v>0</v>
      </c>
      <c r="E700" s="1" t="s">
        <v>30</v>
      </c>
      <c r="F700" s="1">
        <v>2</v>
      </c>
      <c r="G700" s="1" t="s">
        <v>7</v>
      </c>
    </row>
    <row r="701" spans="1:7" x14ac:dyDescent="0.3">
      <c r="A701" s="1">
        <v>3</v>
      </c>
      <c r="B701" s="4">
        <f>Dados_fv[[#This Row],[Horas]]/24</f>
        <v>0.125</v>
      </c>
      <c r="C701" s="1" t="s">
        <v>43</v>
      </c>
      <c r="D701" s="1">
        <f>Fv!K33</f>
        <v>0</v>
      </c>
      <c r="E701" s="1" t="s">
        <v>30</v>
      </c>
      <c r="F701" s="1">
        <v>2</v>
      </c>
      <c r="G701" s="1" t="s">
        <v>7</v>
      </c>
    </row>
    <row r="702" spans="1:7" x14ac:dyDescent="0.3">
      <c r="A702" s="1">
        <v>4</v>
      </c>
      <c r="B702" s="4">
        <f>Dados_fv[[#This Row],[Horas]]/24</f>
        <v>0.16666666666666666</v>
      </c>
      <c r="C702" s="1" t="s">
        <v>43</v>
      </c>
      <c r="D702" s="1">
        <f>Fv!K34</f>
        <v>0</v>
      </c>
      <c r="E702" s="1" t="s">
        <v>30</v>
      </c>
      <c r="F702" s="1">
        <v>2</v>
      </c>
      <c r="G702" s="1" t="s">
        <v>7</v>
      </c>
    </row>
    <row r="703" spans="1:7" x14ac:dyDescent="0.3">
      <c r="A703" s="1">
        <v>5</v>
      </c>
      <c r="B703" s="4">
        <f>Dados_fv[[#This Row],[Horas]]/24</f>
        <v>0.20833333333333334</v>
      </c>
      <c r="C703" s="1" t="s">
        <v>43</v>
      </c>
      <c r="D703" s="1">
        <f>Fv!K35</f>
        <v>0</v>
      </c>
      <c r="E703" s="1" t="s">
        <v>30</v>
      </c>
      <c r="F703" s="1">
        <v>2</v>
      </c>
      <c r="G703" s="1" t="s">
        <v>7</v>
      </c>
    </row>
    <row r="704" spans="1:7" x14ac:dyDescent="0.3">
      <c r="A704" s="1">
        <v>6</v>
      </c>
      <c r="B704" s="4">
        <f>Dados_fv[[#This Row],[Horas]]/24</f>
        <v>0.25</v>
      </c>
      <c r="C704" s="1" t="s">
        <v>43</v>
      </c>
      <c r="D704" s="1">
        <f>Fv!K36</f>
        <v>0</v>
      </c>
      <c r="E704" s="1" t="s">
        <v>30</v>
      </c>
      <c r="F704" s="1">
        <v>2</v>
      </c>
      <c r="G704" s="1" t="s">
        <v>7</v>
      </c>
    </row>
    <row r="705" spans="1:7" x14ac:dyDescent="0.3">
      <c r="A705" s="1">
        <v>7</v>
      </c>
      <c r="B705" s="4">
        <f>Dados_fv[[#This Row],[Horas]]/24</f>
        <v>0.29166666666666669</v>
      </c>
      <c r="C705" s="1" t="s">
        <v>43</v>
      </c>
      <c r="D705" s="1">
        <f>Fv!K37</f>
        <v>0</v>
      </c>
      <c r="E705" s="1" t="s">
        <v>30</v>
      </c>
      <c r="F705" s="1">
        <v>2</v>
      </c>
      <c r="G705" s="1" t="s">
        <v>7</v>
      </c>
    </row>
    <row r="706" spans="1:7" x14ac:dyDescent="0.3">
      <c r="A706" s="1">
        <v>8</v>
      </c>
      <c r="B706" s="4">
        <f>Dados_fv[[#This Row],[Horas]]/24</f>
        <v>0.33333333333333331</v>
      </c>
      <c r="C706" s="1" t="s">
        <v>43</v>
      </c>
      <c r="D706" s="1">
        <f>Fv!K38</f>
        <v>0</v>
      </c>
      <c r="E706" s="1" t="s">
        <v>30</v>
      </c>
      <c r="F706" s="1">
        <v>2</v>
      </c>
      <c r="G706" s="1" t="s">
        <v>7</v>
      </c>
    </row>
    <row r="707" spans="1:7" x14ac:dyDescent="0.3">
      <c r="A707" s="1">
        <v>9</v>
      </c>
      <c r="B707" s="4">
        <f>Dados_fv[[#This Row],[Horas]]/24</f>
        <v>0.375</v>
      </c>
      <c r="C707" s="1" t="s">
        <v>43</v>
      </c>
      <c r="D707" s="1">
        <f>Fv!K39</f>
        <v>0</v>
      </c>
      <c r="E707" s="1" t="s">
        <v>30</v>
      </c>
      <c r="F707" s="1">
        <v>2</v>
      </c>
      <c r="G707" s="1" t="s">
        <v>7</v>
      </c>
    </row>
    <row r="708" spans="1:7" x14ac:dyDescent="0.3">
      <c r="A708" s="1">
        <v>10</v>
      </c>
      <c r="B708" s="4">
        <f>Dados_fv[[#This Row],[Horas]]/24</f>
        <v>0.41666666666666669</v>
      </c>
      <c r="C708" s="1" t="s">
        <v>43</v>
      </c>
      <c r="D708" s="1">
        <f>Fv!K40</f>
        <v>0</v>
      </c>
      <c r="E708" s="1" t="s">
        <v>30</v>
      </c>
      <c r="F708" s="1">
        <v>2</v>
      </c>
      <c r="G708" s="1" t="s">
        <v>7</v>
      </c>
    </row>
    <row r="709" spans="1:7" x14ac:dyDescent="0.3">
      <c r="A709" s="1">
        <v>11</v>
      </c>
      <c r="B709" s="4">
        <f>Dados_fv[[#This Row],[Horas]]/24</f>
        <v>0.45833333333333331</v>
      </c>
      <c r="C709" s="1" t="s">
        <v>43</v>
      </c>
      <c r="D709" s="1">
        <f>Fv!K41</f>
        <v>0</v>
      </c>
      <c r="E709" s="1" t="s">
        <v>30</v>
      </c>
      <c r="F709" s="1">
        <v>2</v>
      </c>
      <c r="G709" s="1" t="s">
        <v>7</v>
      </c>
    </row>
    <row r="710" spans="1:7" x14ac:dyDescent="0.3">
      <c r="A710" s="1">
        <v>12</v>
      </c>
      <c r="B710" s="4">
        <f>Dados_fv[[#This Row],[Horas]]/24</f>
        <v>0.5</v>
      </c>
      <c r="C710" s="1" t="s">
        <v>43</v>
      </c>
      <c r="D710" s="1">
        <f>Fv!K42</f>
        <v>0</v>
      </c>
      <c r="E710" s="1" t="s">
        <v>30</v>
      </c>
      <c r="F710" s="1">
        <v>2</v>
      </c>
      <c r="G710" s="1" t="s">
        <v>7</v>
      </c>
    </row>
    <row r="711" spans="1:7" x14ac:dyDescent="0.3">
      <c r="A711" s="1">
        <v>13</v>
      </c>
      <c r="B711" s="4">
        <f>Dados_fv[[#This Row],[Horas]]/24</f>
        <v>0.54166666666666663</v>
      </c>
      <c r="C711" s="1" t="s">
        <v>43</v>
      </c>
      <c r="D711" s="1">
        <f>Fv!K43</f>
        <v>0</v>
      </c>
      <c r="E711" s="1" t="s">
        <v>30</v>
      </c>
      <c r="F711" s="1">
        <v>2</v>
      </c>
      <c r="G711" s="1" t="s">
        <v>7</v>
      </c>
    </row>
    <row r="712" spans="1:7" x14ac:dyDescent="0.3">
      <c r="A712" s="1">
        <v>14</v>
      </c>
      <c r="B712" s="4">
        <f>Dados_fv[[#This Row],[Horas]]/24</f>
        <v>0.58333333333333337</v>
      </c>
      <c r="C712" s="1" t="s">
        <v>43</v>
      </c>
      <c r="D712" s="1">
        <f>Fv!K44</f>
        <v>0</v>
      </c>
      <c r="E712" s="1" t="s">
        <v>30</v>
      </c>
      <c r="F712" s="1">
        <v>2</v>
      </c>
      <c r="G712" s="1" t="s">
        <v>7</v>
      </c>
    </row>
    <row r="713" spans="1:7" x14ac:dyDescent="0.3">
      <c r="A713" s="1">
        <v>15</v>
      </c>
      <c r="B713" s="4">
        <f>Dados_fv[[#This Row],[Horas]]/24</f>
        <v>0.625</v>
      </c>
      <c r="C713" s="1" t="s">
        <v>43</v>
      </c>
      <c r="D713" s="1">
        <f>Fv!K45</f>
        <v>0</v>
      </c>
      <c r="E713" s="1" t="s">
        <v>30</v>
      </c>
      <c r="F713" s="1">
        <v>2</v>
      </c>
      <c r="G713" s="1" t="s">
        <v>7</v>
      </c>
    </row>
    <row r="714" spans="1:7" x14ac:dyDescent="0.3">
      <c r="A714" s="1">
        <v>16</v>
      </c>
      <c r="B714" s="4">
        <f>Dados_fv[[#This Row],[Horas]]/24</f>
        <v>0.66666666666666663</v>
      </c>
      <c r="C714" s="1" t="s">
        <v>43</v>
      </c>
      <c r="D714" s="1">
        <f>Fv!K46</f>
        <v>0</v>
      </c>
      <c r="E714" s="1" t="s">
        <v>30</v>
      </c>
      <c r="F714" s="1">
        <v>2</v>
      </c>
      <c r="G714" s="1" t="s">
        <v>7</v>
      </c>
    </row>
    <row r="715" spans="1:7" x14ac:dyDescent="0.3">
      <c r="A715" s="1">
        <v>17</v>
      </c>
      <c r="B715" s="4">
        <f>Dados_fv[[#This Row],[Horas]]/24</f>
        <v>0.70833333333333337</v>
      </c>
      <c r="C715" s="1" t="s">
        <v>43</v>
      </c>
      <c r="D715" s="1">
        <f>Fv!K47</f>
        <v>0</v>
      </c>
      <c r="E715" s="1" t="s">
        <v>30</v>
      </c>
      <c r="F715" s="1">
        <v>2</v>
      </c>
      <c r="G715" s="1" t="s">
        <v>7</v>
      </c>
    </row>
    <row r="716" spans="1:7" x14ac:dyDescent="0.3">
      <c r="A716" s="1">
        <v>18</v>
      </c>
      <c r="B716" s="4">
        <f>Dados_fv[[#This Row],[Horas]]/24</f>
        <v>0.75</v>
      </c>
      <c r="C716" s="1" t="s">
        <v>43</v>
      </c>
      <c r="D716" s="1">
        <f>Fv!K48</f>
        <v>0</v>
      </c>
      <c r="E716" s="1" t="s">
        <v>30</v>
      </c>
      <c r="F716" s="1">
        <v>2</v>
      </c>
      <c r="G716" s="1" t="s">
        <v>7</v>
      </c>
    </row>
    <row r="717" spans="1:7" x14ac:dyDescent="0.3">
      <c r="A717" s="1">
        <v>19</v>
      </c>
      <c r="B717" s="4">
        <f>Dados_fv[[#This Row],[Horas]]/24</f>
        <v>0.79166666666666663</v>
      </c>
      <c r="C717" s="1" t="s">
        <v>43</v>
      </c>
      <c r="D717" s="1">
        <f>Fv!K49</f>
        <v>0</v>
      </c>
      <c r="E717" s="1" t="s">
        <v>30</v>
      </c>
      <c r="F717" s="1">
        <v>2</v>
      </c>
      <c r="G717" s="1" t="s">
        <v>7</v>
      </c>
    </row>
    <row r="718" spans="1:7" x14ac:dyDescent="0.3">
      <c r="A718" s="1">
        <v>20</v>
      </c>
      <c r="B718" s="4">
        <f>Dados_fv[[#This Row],[Horas]]/24</f>
        <v>0.83333333333333337</v>
      </c>
      <c r="C718" s="1" t="s">
        <v>43</v>
      </c>
      <c r="D718" s="1">
        <f>Fv!K50</f>
        <v>0</v>
      </c>
      <c r="E718" s="1" t="s">
        <v>30</v>
      </c>
      <c r="F718" s="1">
        <v>2</v>
      </c>
      <c r="G718" s="1" t="s">
        <v>7</v>
      </c>
    </row>
    <row r="719" spans="1:7" x14ac:dyDescent="0.3">
      <c r="A719" s="1">
        <v>21</v>
      </c>
      <c r="B719" s="4">
        <f>Dados_fv[[#This Row],[Horas]]/24</f>
        <v>0.875</v>
      </c>
      <c r="C719" s="1" t="s">
        <v>43</v>
      </c>
      <c r="D719" s="1">
        <f>Fv!K51</f>
        <v>0</v>
      </c>
      <c r="E719" s="1" t="s">
        <v>30</v>
      </c>
      <c r="F719" s="1">
        <v>2</v>
      </c>
      <c r="G719" s="1" t="s">
        <v>7</v>
      </c>
    </row>
    <row r="720" spans="1:7" x14ac:dyDescent="0.3">
      <c r="A720" s="1">
        <v>22</v>
      </c>
      <c r="B720" s="4">
        <f>Dados_fv[[#This Row],[Horas]]/24</f>
        <v>0.91666666666666663</v>
      </c>
      <c r="C720" s="1" t="s">
        <v>43</v>
      </c>
      <c r="D720" s="1">
        <f>Fv!K52</f>
        <v>0</v>
      </c>
      <c r="E720" s="1" t="s">
        <v>30</v>
      </c>
      <c r="F720" s="1">
        <v>2</v>
      </c>
      <c r="G720" s="1" t="s">
        <v>7</v>
      </c>
    </row>
    <row r="721" spans="1:7" x14ac:dyDescent="0.3">
      <c r="A721" s="1">
        <v>23</v>
      </c>
      <c r="B721" s="4">
        <f>Dados_fv[[#This Row],[Horas]]/24</f>
        <v>0.95833333333333337</v>
      </c>
      <c r="C721" s="1" t="s">
        <v>43</v>
      </c>
      <c r="D721" s="1">
        <f>Fv!K53</f>
        <v>0</v>
      </c>
      <c r="E721" s="1" t="s">
        <v>30</v>
      </c>
      <c r="F721" s="1">
        <v>2</v>
      </c>
      <c r="G721" s="1" t="s">
        <v>7</v>
      </c>
    </row>
    <row r="722" spans="1:7" x14ac:dyDescent="0.3">
      <c r="A722" s="1">
        <v>0</v>
      </c>
      <c r="B722" s="4">
        <f>Dados_fv[[#This Row],[Horas]]/24</f>
        <v>0</v>
      </c>
      <c r="C722" s="1" t="s">
        <v>43</v>
      </c>
      <c r="D722" s="21">
        <f>Fv!L30</f>
        <v>0</v>
      </c>
      <c r="E722" s="1" t="s">
        <v>49</v>
      </c>
      <c r="F722" s="1">
        <v>3</v>
      </c>
      <c r="G722" s="1" t="s">
        <v>7</v>
      </c>
    </row>
    <row r="723" spans="1:7" x14ac:dyDescent="0.3">
      <c r="A723" s="1">
        <v>1</v>
      </c>
      <c r="B723" s="4">
        <f>Dados_fv[[#This Row],[Horas]]/24</f>
        <v>4.1666666666666664E-2</v>
      </c>
      <c r="C723" s="1" t="s">
        <v>43</v>
      </c>
      <c r="D723" s="21">
        <f>Fv!L31</f>
        <v>0</v>
      </c>
      <c r="E723" s="1" t="s">
        <v>49</v>
      </c>
      <c r="F723" s="1">
        <v>3</v>
      </c>
      <c r="G723" s="1" t="s">
        <v>7</v>
      </c>
    </row>
    <row r="724" spans="1:7" x14ac:dyDescent="0.3">
      <c r="A724" s="1">
        <v>2</v>
      </c>
      <c r="B724" s="4">
        <f>Dados_fv[[#This Row],[Horas]]/24</f>
        <v>8.3333333333333329E-2</v>
      </c>
      <c r="C724" s="1" t="s">
        <v>43</v>
      </c>
      <c r="D724" s="21">
        <f>Fv!L32</f>
        <v>0</v>
      </c>
      <c r="E724" s="1" t="s">
        <v>49</v>
      </c>
      <c r="F724" s="1">
        <v>3</v>
      </c>
      <c r="G724" s="1" t="s">
        <v>7</v>
      </c>
    </row>
    <row r="725" spans="1:7" x14ac:dyDescent="0.3">
      <c r="A725" s="1">
        <v>3</v>
      </c>
      <c r="B725" s="4">
        <f>Dados_fv[[#This Row],[Horas]]/24</f>
        <v>0.125</v>
      </c>
      <c r="C725" s="1" t="s">
        <v>43</v>
      </c>
      <c r="D725" s="21">
        <f>Fv!L33</f>
        <v>0</v>
      </c>
      <c r="E725" s="1" t="s">
        <v>49</v>
      </c>
      <c r="F725" s="1">
        <v>3</v>
      </c>
      <c r="G725" s="1" t="s">
        <v>7</v>
      </c>
    </row>
    <row r="726" spans="1:7" x14ac:dyDescent="0.3">
      <c r="A726" s="1">
        <v>4</v>
      </c>
      <c r="B726" s="4">
        <f>Dados_fv[[#This Row],[Horas]]/24</f>
        <v>0.16666666666666666</v>
      </c>
      <c r="C726" s="1" t="s">
        <v>43</v>
      </c>
      <c r="D726" s="21">
        <f>Fv!L34</f>
        <v>0</v>
      </c>
      <c r="E726" s="1" t="s">
        <v>49</v>
      </c>
      <c r="F726" s="1">
        <v>3</v>
      </c>
      <c r="G726" s="1" t="s">
        <v>7</v>
      </c>
    </row>
    <row r="727" spans="1:7" x14ac:dyDescent="0.3">
      <c r="A727" s="1">
        <v>5</v>
      </c>
      <c r="B727" s="4">
        <f>Dados_fv[[#This Row],[Horas]]/24</f>
        <v>0.20833333333333334</v>
      </c>
      <c r="C727" s="1" t="s">
        <v>43</v>
      </c>
      <c r="D727" s="21">
        <f>Fv!L35</f>
        <v>0</v>
      </c>
      <c r="E727" s="1" t="s">
        <v>49</v>
      </c>
      <c r="F727" s="1">
        <v>3</v>
      </c>
      <c r="G727" s="1" t="s">
        <v>7</v>
      </c>
    </row>
    <row r="728" spans="1:7" x14ac:dyDescent="0.3">
      <c r="A728" s="1">
        <v>6</v>
      </c>
      <c r="B728" s="4">
        <f>Dados_fv[[#This Row],[Horas]]/24</f>
        <v>0.25</v>
      </c>
      <c r="C728" s="1" t="s">
        <v>43</v>
      </c>
      <c r="D728" s="21">
        <f>Fv!L36</f>
        <v>0</v>
      </c>
      <c r="E728" s="1" t="s">
        <v>49</v>
      </c>
      <c r="F728" s="1">
        <v>3</v>
      </c>
      <c r="G728" s="1" t="s">
        <v>7</v>
      </c>
    </row>
    <row r="729" spans="1:7" x14ac:dyDescent="0.3">
      <c r="A729" s="1">
        <v>7</v>
      </c>
      <c r="B729" s="4">
        <f>Dados_fv[[#This Row],[Horas]]/24</f>
        <v>0.29166666666666669</v>
      </c>
      <c r="C729" s="1" t="s">
        <v>43</v>
      </c>
      <c r="D729" s="21">
        <f>Fv!L37</f>
        <v>0</v>
      </c>
      <c r="E729" s="1" t="s">
        <v>49</v>
      </c>
      <c r="F729" s="1">
        <v>3</v>
      </c>
      <c r="G729" s="1" t="s">
        <v>7</v>
      </c>
    </row>
    <row r="730" spans="1:7" x14ac:dyDescent="0.3">
      <c r="A730" s="1">
        <v>8</v>
      </c>
      <c r="B730" s="4">
        <f>Dados_fv[[#This Row],[Horas]]/24</f>
        <v>0.33333333333333331</v>
      </c>
      <c r="C730" s="1" t="s">
        <v>43</v>
      </c>
      <c r="D730" s="21">
        <f>Fv!L38</f>
        <v>0</v>
      </c>
      <c r="E730" s="1" t="s">
        <v>49</v>
      </c>
      <c r="F730" s="1">
        <v>3</v>
      </c>
      <c r="G730" s="1" t="s">
        <v>7</v>
      </c>
    </row>
    <row r="731" spans="1:7" x14ac:dyDescent="0.3">
      <c r="A731" s="1">
        <v>9</v>
      </c>
      <c r="B731" s="4">
        <f>Dados_fv[[#This Row],[Horas]]/24</f>
        <v>0.375</v>
      </c>
      <c r="C731" s="1" t="s">
        <v>43</v>
      </c>
      <c r="D731" s="21">
        <f>Fv!L39</f>
        <v>0</v>
      </c>
      <c r="E731" s="1" t="s">
        <v>49</v>
      </c>
      <c r="F731" s="1">
        <v>3</v>
      </c>
      <c r="G731" s="1" t="s">
        <v>7</v>
      </c>
    </row>
    <row r="732" spans="1:7" x14ac:dyDescent="0.3">
      <c r="A732" s="1">
        <v>10</v>
      </c>
      <c r="B732" s="4">
        <f>Dados_fv[[#This Row],[Horas]]/24</f>
        <v>0.41666666666666669</v>
      </c>
      <c r="C732" s="1" t="s">
        <v>43</v>
      </c>
      <c r="D732" s="21">
        <f>Fv!L40</f>
        <v>0</v>
      </c>
      <c r="E732" s="1" t="s">
        <v>49</v>
      </c>
      <c r="F732" s="1">
        <v>3</v>
      </c>
      <c r="G732" s="1" t="s">
        <v>7</v>
      </c>
    </row>
    <row r="733" spans="1:7" x14ac:dyDescent="0.3">
      <c r="A733" s="1">
        <v>11</v>
      </c>
      <c r="B733" s="4">
        <f>Dados_fv[[#This Row],[Horas]]/24</f>
        <v>0.45833333333333331</v>
      </c>
      <c r="C733" s="1" t="s">
        <v>43</v>
      </c>
      <c r="D733" s="21">
        <f>Fv!L41</f>
        <v>0</v>
      </c>
      <c r="E733" s="1" t="s">
        <v>49</v>
      </c>
      <c r="F733" s="1">
        <v>3</v>
      </c>
      <c r="G733" s="1" t="s">
        <v>7</v>
      </c>
    </row>
    <row r="734" spans="1:7" x14ac:dyDescent="0.3">
      <c r="A734" s="1">
        <v>12</v>
      </c>
      <c r="B734" s="4">
        <f>Dados_fv[[#This Row],[Horas]]/24</f>
        <v>0.5</v>
      </c>
      <c r="C734" s="1" t="s">
        <v>43</v>
      </c>
      <c r="D734" s="21">
        <f>Fv!L42</f>
        <v>0</v>
      </c>
      <c r="E734" s="1" t="s">
        <v>49</v>
      </c>
      <c r="F734" s="1">
        <v>3</v>
      </c>
      <c r="G734" s="1" t="s">
        <v>7</v>
      </c>
    </row>
    <row r="735" spans="1:7" x14ac:dyDescent="0.3">
      <c r="A735" s="1">
        <v>13</v>
      </c>
      <c r="B735" s="4">
        <f>Dados_fv[[#This Row],[Horas]]/24</f>
        <v>0.54166666666666663</v>
      </c>
      <c r="C735" s="1" t="s">
        <v>43</v>
      </c>
      <c r="D735" s="21">
        <f>Fv!L43</f>
        <v>0</v>
      </c>
      <c r="E735" s="1" t="s">
        <v>49</v>
      </c>
      <c r="F735" s="1">
        <v>3</v>
      </c>
      <c r="G735" s="1" t="s">
        <v>7</v>
      </c>
    </row>
    <row r="736" spans="1:7" x14ac:dyDescent="0.3">
      <c r="A736" s="1">
        <v>14</v>
      </c>
      <c r="B736" s="4">
        <f>Dados_fv[[#This Row],[Horas]]/24</f>
        <v>0.58333333333333337</v>
      </c>
      <c r="C736" s="1" t="s">
        <v>43</v>
      </c>
      <c r="D736" s="21">
        <f>Fv!L44</f>
        <v>0</v>
      </c>
      <c r="E736" s="1" t="s">
        <v>49</v>
      </c>
      <c r="F736" s="1">
        <v>3</v>
      </c>
      <c r="G736" s="1" t="s">
        <v>7</v>
      </c>
    </row>
    <row r="737" spans="1:7" x14ac:dyDescent="0.3">
      <c r="A737" s="1">
        <v>15</v>
      </c>
      <c r="B737" s="4">
        <f>Dados_fv[[#This Row],[Horas]]/24</f>
        <v>0.625</v>
      </c>
      <c r="C737" s="1" t="s">
        <v>43</v>
      </c>
      <c r="D737" s="21">
        <f>Fv!L45</f>
        <v>0</v>
      </c>
      <c r="E737" s="1" t="s">
        <v>49</v>
      </c>
      <c r="F737" s="1">
        <v>3</v>
      </c>
      <c r="G737" s="1" t="s">
        <v>7</v>
      </c>
    </row>
    <row r="738" spans="1:7" x14ac:dyDescent="0.3">
      <c r="A738" s="1">
        <v>16</v>
      </c>
      <c r="B738" s="4">
        <f>Dados_fv[[#This Row],[Horas]]/24</f>
        <v>0.66666666666666663</v>
      </c>
      <c r="C738" s="1" t="s">
        <v>43</v>
      </c>
      <c r="D738" s="21">
        <f>Fv!L46</f>
        <v>0</v>
      </c>
      <c r="E738" s="1" t="s">
        <v>49</v>
      </c>
      <c r="F738" s="1">
        <v>3</v>
      </c>
      <c r="G738" s="1" t="s">
        <v>7</v>
      </c>
    </row>
    <row r="739" spans="1:7" x14ac:dyDescent="0.3">
      <c r="A739" s="1">
        <v>17</v>
      </c>
      <c r="B739" s="4">
        <f>Dados_fv[[#This Row],[Horas]]/24</f>
        <v>0.70833333333333337</v>
      </c>
      <c r="C739" s="1" t="s">
        <v>43</v>
      </c>
      <c r="D739" s="21">
        <f>Fv!L47</f>
        <v>0</v>
      </c>
      <c r="E739" s="1" t="s">
        <v>49</v>
      </c>
      <c r="F739" s="1">
        <v>3</v>
      </c>
      <c r="G739" s="1" t="s">
        <v>7</v>
      </c>
    </row>
    <row r="740" spans="1:7" x14ac:dyDescent="0.3">
      <c r="A740" s="1">
        <v>18</v>
      </c>
      <c r="B740" s="4">
        <f>Dados_fv[[#This Row],[Horas]]/24</f>
        <v>0.75</v>
      </c>
      <c r="C740" s="1" t="s">
        <v>43</v>
      </c>
      <c r="D740" s="21">
        <f>Fv!L48</f>
        <v>0</v>
      </c>
      <c r="E740" s="1" t="s">
        <v>49</v>
      </c>
      <c r="F740" s="1">
        <v>3</v>
      </c>
      <c r="G740" s="1" t="s">
        <v>7</v>
      </c>
    </row>
    <row r="741" spans="1:7" x14ac:dyDescent="0.3">
      <c r="A741" s="1">
        <v>19</v>
      </c>
      <c r="B741" s="4">
        <f>Dados_fv[[#This Row],[Horas]]/24</f>
        <v>0.79166666666666663</v>
      </c>
      <c r="C741" s="1" t="s">
        <v>43</v>
      </c>
      <c r="D741" s="21">
        <f>Fv!L49</f>
        <v>0</v>
      </c>
      <c r="E741" s="1" t="s">
        <v>49</v>
      </c>
      <c r="F741" s="1">
        <v>3</v>
      </c>
      <c r="G741" s="1" t="s">
        <v>7</v>
      </c>
    </row>
    <row r="742" spans="1:7" x14ac:dyDescent="0.3">
      <c r="A742" s="1">
        <v>20</v>
      </c>
      <c r="B742" s="4">
        <f>Dados_fv[[#This Row],[Horas]]/24</f>
        <v>0.83333333333333337</v>
      </c>
      <c r="C742" s="1" t="s">
        <v>43</v>
      </c>
      <c r="D742" s="21">
        <f>Fv!L50</f>
        <v>0</v>
      </c>
      <c r="E742" s="1" t="s">
        <v>49</v>
      </c>
      <c r="F742" s="1">
        <v>3</v>
      </c>
      <c r="G742" s="1" t="s">
        <v>7</v>
      </c>
    </row>
    <row r="743" spans="1:7" x14ac:dyDescent="0.3">
      <c r="A743" s="1">
        <v>21</v>
      </c>
      <c r="B743" s="4">
        <f>Dados_fv[[#This Row],[Horas]]/24</f>
        <v>0.875</v>
      </c>
      <c r="C743" s="1" t="s">
        <v>43</v>
      </c>
      <c r="D743" s="21">
        <f>Fv!L51</f>
        <v>0</v>
      </c>
      <c r="E743" s="1" t="s">
        <v>49</v>
      </c>
      <c r="F743" s="1">
        <v>3</v>
      </c>
      <c r="G743" s="1" t="s">
        <v>7</v>
      </c>
    </row>
    <row r="744" spans="1:7" x14ac:dyDescent="0.3">
      <c r="A744" s="1">
        <v>22</v>
      </c>
      <c r="B744" s="4">
        <f>Dados_fv[[#This Row],[Horas]]/24</f>
        <v>0.91666666666666663</v>
      </c>
      <c r="C744" s="1" t="s">
        <v>43</v>
      </c>
      <c r="D744" s="21">
        <f>Fv!L52</f>
        <v>0</v>
      </c>
      <c r="E744" s="1" t="s">
        <v>49</v>
      </c>
      <c r="F744" s="1">
        <v>3</v>
      </c>
      <c r="G744" s="1" t="s">
        <v>7</v>
      </c>
    </row>
    <row r="745" spans="1:7" x14ac:dyDescent="0.3">
      <c r="A745" s="1">
        <v>23</v>
      </c>
      <c r="B745" s="4">
        <f>Dados_fv[[#This Row],[Horas]]/24</f>
        <v>0.95833333333333337</v>
      </c>
      <c r="C745" s="1" t="s">
        <v>43</v>
      </c>
      <c r="D745" s="21">
        <f>Fv!L53</f>
        <v>0</v>
      </c>
      <c r="E745" s="1" t="s">
        <v>49</v>
      </c>
      <c r="F745" s="1">
        <v>3</v>
      </c>
      <c r="G745" s="1" t="s">
        <v>7</v>
      </c>
    </row>
    <row r="746" spans="1:7" x14ac:dyDescent="0.3">
      <c r="A746" s="1">
        <v>0</v>
      </c>
      <c r="B746" s="4">
        <f>Dados_fv[[#This Row],[Horas]]/24</f>
        <v>0</v>
      </c>
      <c r="C746" s="1" t="s">
        <v>43</v>
      </c>
      <c r="D746" s="21">
        <f>Fv!M30</f>
        <v>0</v>
      </c>
      <c r="E746" s="1" t="s">
        <v>50</v>
      </c>
      <c r="F746" s="1">
        <v>4</v>
      </c>
      <c r="G746" s="1" t="s">
        <v>7</v>
      </c>
    </row>
    <row r="747" spans="1:7" x14ac:dyDescent="0.3">
      <c r="A747" s="1">
        <v>1</v>
      </c>
      <c r="B747" s="4">
        <f>Dados_fv[[#This Row],[Horas]]/24</f>
        <v>4.1666666666666664E-2</v>
      </c>
      <c r="C747" s="1" t="s">
        <v>43</v>
      </c>
      <c r="D747" s="21">
        <f>Fv!M31</f>
        <v>0</v>
      </c>
      <c r="E747" s="1" t="s">
        <v>50</v>
      </c>
      <c r="F747" s="1">
        <v>4</v>
      </c>
      <c r="G747" s="1" t="s">
        <v>7</v>
      </c>
    </row>
    <row r="748" spans="1:7" x14ac:dyDescent="0.3">
      <c r="A748" s="1">
        <v>2</v>
      </c>
      <c r="B748" s="4">
        <f>Dados_fv[[#This Row],[Horas]]/24</f>
        <v>8.3333333333333329E-2</v>
      </c>
      <c r="C748" s="1" t="s">
        <v>43</v>
      </c>
      <c r="D748" s="21">
        <f>Fv!M32</f>
        <v>0</v>
      </c>
      <c r="E748" s="1" t="s">
        <v>50</v>
      </c>
      <c r="F748" s="1">
        <v>4</v>
      </c>
      <c r="G748" s="1" t="s">
        <v>7</v>
      </c>
    </row>
    <row r="749" spans="1:7" x14ac:dyDescent="0.3">
      <c r="A749" s="1">
        <v>3</v>
      </c>
      <c r="B749" s="4">
        <f>Dados_fv[[#This Row],[Horas]]/24</f>
        <v>0.125</v>
      </c>
      <c r="C749" s="1" t="s">
        <v>43</v>
      </c>
      <c r="D749" s="21">
        <f>Fv!M33</f>
        <v>0</v>
      </c>
      <c r="E749" s="1" t="s">
        <v>50</v>
      </c>
      <c r="F749" s="1">
        <v>4</v>
      </c>
      <c r="G749" s="1" t="s">
        <v>7</v>
      </c>
    </row>
    <row r="750" spans="1:7" x14ac:dyDescent="0.3">
      <c r="A750" s="1">
        <v>4</v>
      </c>
      <c r="B750" s="4">
        <f>Dados_fv[[#This Row],[Horas]]/24</f>
        <v>0.16666666666666666</v>
      </c>
      <c r="C750" s="1" t="s">
        <v>43</v>
      </c>
      <c r="D750" s="21">
        <f>Fv!M34</f>
        <v>0</v>
      </c>
      <c r="E750" s="1" t="s">
        <v>50</v>
      </c>
      <c r="F750" s="1">
        <v>4</v>
      </c>
      <c r="G750" s="1" t="s">
        <v>7</v>
      </c>
    </row>
    <row r="751" spans="1:7" x14ac:dyDescent="0.3">
      <c r="A751" s="1">
        <v>5</v>
      </c>
      <c r="B751" s="4">
        <f>Dados_fv[[#This Row],[Horas]]/24</f>
        <v>0.20833333333333334</v>
      </c>
      <c r="C751" s="1" t="s">
        <v>43</v>
      </c>
      <c r="D751" s="21">
        <f>Fv!M35</f>
        <v>0</v>
      </c>
      <c r="E751" s="1" t="s">
        <v>50</v>
      </c>
      <c r="F751" s="1">
        <v>4</v>
      </c>
      <c r="G751" s="1" t="s">
        <v>7</v>
      </c>
    </row>
    <row r="752" spans="1:7" x14ac:dyDescent="0.3">
      <c r="A752" s="1">
        <v>6</v>
      </c>
      <c r="B752" s="4">
        <f>Dados_fv[[#This Row],[Horas]]/24</f>
        <v>0.25</v>
      </c>
      <c r="C752" s="1" t="s">
        <v>43</v>
      </c>
      <c r="D752" s="21">
        <f>Fv!M36</f>
        <v>0</v>
      </c>
      <c r="E752" s="1" t="s">
        <v>50</v>
      </c>
      <c r="F752" s="1">
        <v>4</v>
      </c>
      <c r="G752" s="1" t="s">
        <v>7</v>
      </c>
    </row>
    <row r="753" spans="1:7" x14ac:dyDescent="0.3">
      <c r="A753" s="1">
        <v>7</v>
      </c>
      <c r="B753" s="4">
        <f>Dados_fv[[#This Row],[Horas]]/24</f>
        <v>0.29166666666666669</v>
      </c>
      <c r="C753" s="1" t="s">
        <v>43</v>
      </c>
      <c r="D753" s="21">
        <f>Fv!M37</f>
        <v>0</v>
      </c>
      <c r="E753" s="1" t="s">
        <v>50</v>
      </c>
      <c r="F753" s="1">
        <v>4</v>
      </c>
      <c r="G753" s="1" t="s">
        <v>7</v>
      </c>
    </row>
    <row r="754" spans="1:7" x14ac:dyDescent="0.3">
      <c r="A754" s="1">
        <v>8</v>
      </c>
      <c r="B754" s="4">
        <f>Dados_fv[[#This Row],[Horas]]/24</f>
        <v>0.33333333333333331</v>
      </c>
      <c r="C754" s="1" t="s">
        <v>43</v>
      </c>
      <c r="D754" s="21">
        <f>Fv!M38</f>
        <v>0</v>
      </c>
      <c r="E754" s="1" t="s">
        <v>50</v>
      </c>
      <c r="F754" s="1">
        <v>4</v>
      </c>
      <c r="G754" s="1" t="s">
        <v>7</v>
      </c>
    </row>
    <row r="755" spans="1:7" x14ac:dyDescent="0.3">
      <c r="A755" s="1">
        <v>9</v>
      </c>
      <c r="B755" s="4">
        <f>Dados_fv[[#This Row],[Horas]]/24</f>
        <v>0.375</v>
      </c>
      <c r="C755" s="1" t="s">
        <v>43</v>
      </c>
      <c r="D755" s="21">
        <f>Fv!M39</f>
        <v>0</v>
      </c>
      <c r="E755" s="1" t="s">
        <v>50</v>
      </c>
      <c r="F755" s="1">
        <v>4</v>
      </c>
      <c r="G755" s="1" t="s">
        <v>7</v>
      </c>
    </row>
    <row r="756" spans="1:7" x14ac:dyDescent="0.3">
      <c r="A756" s="1">
        <v>10</v>
      </c>
      <c r="B756" s="4">
        <f>Dados_fv[[#This Row],[Horas]]/24</f>
        <v>0.41666666666666669</v>
      </c>
      <c r="C756" s="1" t="s">
        <v>43</v>
      </c>
      <c r="D756" s="21">
        <f>Fv!M40</f>
        <v>0</v>
      </c>
      <c r="E756" s="1" t="s">
        <v>50</v>
      </c>
      <c r="F756" s="1">
        <v>4</v>
      </c>
      <c r="G756" s="1" t="s">
        <v>7</v>
      </c>
    </row>
    <row r="757" spans="1:7" x14ac:dyDescent="0.3">
      <c r="A757" s="1">
        <v>11</v>
      </c>
      <c r="B757" s="4">
        <f>Dados_fv[[#This Row],[Horas]]/24</f>
        <v>0.45833333333333331</v>
      </c>
      <c r="C757" s="1" t="s">
        <v>43</v>
      </c>
      <c r="D757" s="21">
        <f>Fv!M41</f>
        <v>0</v>
      </c>
      <c r="E757" s="1" t="s">
        <v>50</v>
      </c>
      <c r="F757" s="1">
        <v>4</v>
      </c>
      <c r="G757" s="1" t="s">
        <v>7</v>
      </c>
    </row>
    <row r="758" spans="1:7" x14ac:dyDescent="0.3">
      <c r="A758" s="1">
        <v>12</v>
      </c>
      <c r="B758" s="4">
        <f>Dados_fv[[#This Row],[Horas]]/24</f>
        <v>0.5</v>
      </c>
      <c r="C758" s="1" t="s">
        <v>43</v>
      </c>
      <c r="D758" s="21">
        <f>Fv!M42</f>
        <v>0</v>
      </c>
      <c r="E758" s="1" t="s">
        <v>50</v>
      </c>
      <c r="F758" s="1">
        <v>4</v>
      </c>
      <c r="G758" s="1" t="s">
        <v>7</v>
      </c>
    </row>
    <row r="759" spans="1:7" x14ac:dyDescent="0.3">
      <c r="A759" s="1">
        <v>13</v>
      </c>
      <c r="B759" s="4">
        <f>Dados_fv[[#This Row],[Horas]]/24</f>
        <v>0.54166666666666663</v>
      </c>
      <c r="C759" s="1" t="s">
        <v>43</v>
      </c>
      <c r="D759" s="21">
        <f>Fv!M43</f>
        <v>0</v>
      </c>
      <c r="E759" s="1" t="s">
        <v>50</v>
      </c>
      <c r="F759" s="1">
        <v>4</v>
      </c>
      <c r="G759" s="1" t="s">
        <v>7</v>
      </c>
    </row>
    <row r="760" spans="1:7" x14ac:dyDescent="0.3">
      <c r="A760" s="1">
        <v>14</v>
      </c>
      <c r="B760" s="4">
        <f>Dados_fv[[#This Row],[Horas]]/24</f>
        <v>0.58333333333333337</v>
      </c>
      <c r="C760" s="1" t="s">
        <v>43</v>
      </c>
      <c r="D760" s="21">
        <f>Fv!M44</f>
        <v>0</v>
      </c>
      <c r="E760" s="1" t="s">
        <v>50</v>
      </c>
      <c r="F760" s="1">
        <v>4</v>
      </c>
      <c r="G760" s="1" t="s">
        <v>7</v>
      </c>
    </row>
    <row r="761" spans="1:7" x14ac:dyDescent="0.3">
      <c r="A761" s="1">
        <v>15</v>
      </c>
      <c r="B761" s="4">
        <f>Dados_fv[[#This Row],[Horas]]/24</f>
        <v>0.625</v>
      </c>
      <c r="C761" s="1" t="s">
        <v>43</v>
      </c>
      <c r="D761" s="21">
        <f>Fv!M45</f>
        <v>0</v>
      </c>
      <c r="E761" s="1" t="s">
        <v>50</v>
      </c>
      <c r="F761" s="1">
        <v>4</v>
      </c>
      <c r="G761" s="1" t="s">
        <v>7</v>
      </c>
    </row>
    <row r="762" spans="1:7" x14ac:dyDescent="0.3">
      <c r="A762" s="1">
        <v>16</v>
      </c>
      <c r="B762" s="4">
        <f>Dados_fv[[#This Row],[Horas]]/24</f>
        <v>0.66666666666666663</v>
      </c>
      <c r="C762" s="1" t="s">
        <v>43</v>
      </c>
      <c r="D762" s="21">
        <f>Fv!M46</f>
        <v>0</v>
      </c>
      <c r="E762" s="1" t="s">
        <v>50</v>
      </c>
      <c r="F762" s="1">
        <v>4</v>
      </c>
      <c r="G762" s="1" t="s">
        <v>7</v>
      </c>
    </row>
    <row r="763" spans="1:7" x14ac:dyDescent="0.3">
      <c r="A763" s="1">
        <v>17</v>
      </c>
      <c r="B763" s="4">
        <f>Dados_fv[[#This Row],[Horas]]/24</f>
        <v>0.70833333333333337</v>
      </c>
      <c r="C763" s="1" t="s">
        <v>43</v>
      </c>
      <c r="D763" s="21">
        <f>Fv!M47</f>
        <v>0</v>
      </c>
      <c r="E763" s="1" t="s">
        <v>50</v>
      </c>
      <c r="F763" s="1">
        <v>4</v>
      </c>
      <c r="G763" s="1" t="s">
        <v>7</v>
      </c>
    </row>
    <row r="764" spans="1:7" x14ac:dyDescent="0.3">
      <c r="A764" s="1">
        <v>18</v>
      </c>
      <c r="B764" s="4">
        <f>Dados_fv[[#This Row],[Horas]]/24</f>
        <v>0.75</v>
      </c>
      <c r="C764" s="1" t="s">
        <v>43</v>
      </c>
      <c r="D764" s="21">
        <f>Fv!M48</f>
        <v>0</v>
      </c>
      <c r="E764" s="1" t="s">
        <v>50</v>
      </c>
      <c r="F764" s="1">
        <v>4</v>
      </c>
      <c r="G764" s="1" t="s">
        <v>7</v>
      </c>
    </row>
    <row r="765" spans="1:7" x14ac:dyDescent="0.3">
      <c r="A765" s="1">
        <v>19</v>
      </c>
      <c r="B765" s="4">
        <f>Dados_fv[[#This Row],[Horas]]/24</f>
        <v>0.79166666666666663</v>
      </c>
      <c r="C765" s="1" t="s">
        <v>43</v>
      </c>
      <c r="D765" s="21">
        <f>Fv!M49</f>
        <v>0</v>
      </c>
      <c r="E765" s="1" t="s">
        <v>50</v>
      </c>
      <c r="F765" s="1">
        <v>4</v>
      </c>
      <c r="G765" s="1" t="s">
        <v>7</v>
      </c>
    </row>
    <row r="766" spans="1:7" x14ac:dyDescent="0.3">
      <c r="A766" s="1">
        <v>20</v>
      </c>
      <c r="B766" s="4">
        <f>Dados_fv[[#This Row],[Horas]]/24</f>
        <v>0.83333333333333337</v>
      </c>
      <c r="C766" s="1" t="s">
        <v>43</v>
      </c>
      <c r="D766" s="21">
        <f>Fv!M50</f>
        <v>0</v>
      </c>
      <c r="E766" s="1" t="s">
        <v>50</v>
      </c>
      <c r="F766" s="1">
        <v>4</v>
      </c>
      <c r="G766" s="1" t="s">
        <v>7</v>
      </c>
    </row>
    <row r="767" spans="1:7" x14ac:dyDescent="0.3">
      <c r="A767" s="1">
        <v>21</v>
      </c>
      <c r="B767" s="4">
        <f>Dados_fv[[#This Row],[Horas]]/24</f>
        <v>0.875</v>
      </c>
      <c r="C767" s="1" t="s">
        <v>43</v>
      </c>
      <c r="D767" s="21">
        <f>Fv!M51</f>
        <v>0</v>
      </c>
      <c r="E767" s="1" t="s">
        <v>50</v>
      </c>
      <c r="F767" s="1">
        <v>4</v>
      </c>
      <c r="G767" s="1" t="s">
        <v>7</v>
      </c>
    </row>
    <row r="768" spans="1:7" x14ac:dyDescent="0.3">
      <c r="A768" s="1">
        <v>22</v>
      </c>
      <c r="B768" s="4">
        <f>Dados_fv[[#This Row],[Horas]]/24</f>
        <v>0.91666666666666663</v>
      </c>
      <c r="C768" s="1" t="s">
        <v>43</v>
      </c>
      <c r="D768" s="21">
        <f>Fv!M52</f>
        <v>0</v>
      </c>
      <c r="E768" s="1" t="s">
        <v>50</v>
      </c>
      <c r="F768" s="1">
        <v>4</v>
      </c>
      <c r="G768" s="1" t="s">
        <v>7</v>
      </c>
    </row>
    <row r="769" spans="1:7" x14ac:dyDescent="0.3">
      <c r="A769" s="1">
        <v>23</v>
      </c>
      <c r="B769" s="4">
        <f>Dados_fv[[#This Row],[Horas]]/24</f>
        <v>0.95833333333333337</v>
      </c>
      <c r="C769" s="1" t="s">
        <v>43</v>
      </c>
      <c r="D769" s="21">
        <f>Fv!M53</f>
        <v>0</v>
      </c>
      <c r="E769" s="1" t="s">
        <v>50</v>
      </c>
      <c r="F769" s="1">
        <v>4</v>
      </c>
      <c r="G769" s="1" t="s">
        <v>7</v>
      </c>
    </row>
    <row r="770" spans="1:7" x14ac:dyDescent="0.3">
      <c r="A770" s="1">
        <v>0</v>
      </c>
      <c r="B770" s="4">
        <f>Dados_fv[[#This Row],[Horas]]/24</f>
        <v>0</v>
      </c>
      <c r="C770" s="1" t="s">
        <v>62</v>
      </c>
      <c r="D770" s="1">
        <f>Fv!N30</f>
        <v>0</v>
      </c>
      <c r="E770" s="1" t="s">
        <v>48</v>
      </c>
      <c r="F770" s="1">
        <v>1</v>
      </c>
      <c r="G770" s="1" t="s">
        <v>7</v>
      </c>
    </row>
    <row r="771" spans="1:7" x14ac:dyDescent="0.3">
      <c r="A771" s="1">
        <v>1</v>
      </c>
      <c r="B771" s="4">
        <f>Dados_fv[[#This Row],[Horas]]/24</f>
        <v>4.1666666666666664E-2</v>
      </c>
      <c r="C771" s="1" t="s">
        <v>62</v>
      </c>
      <c r="D771" s="1">
        <f>Fv!N31</f>
        <v>0</v>
      </c>
      <c r="E771" s="1" t="s">
        <v>48</v>
      </c>
      <c r="F771" s="1">
        <v>1</v>
      </c>
      <c r="G771" s="1" t="s">
        <v>7</v>
      </c>
    </row>
    <row r="772" spans="1:7" x14ac:dyDescent="0.3">
      <c r="A772" s="1">
        <v>2</v>
      </c>
      <c r="B772" s="4">
        <f>Dados_fv[[#This Row],[Horas]]/24</f>
        <v>8.3333333333333329E-2</v>
      </c>
      <c r="C772" s="1" t="s">
        <v>62</v>
      </c>
      <c r="D772" s="1">
        <f>Fv!N32</f>
        <v>0</v>
      </c>
      <c r="E772" s="1" t="s">
        <v>48</v>
      </c>
      <c r="F772" s="1">
        <v>1</v>
      </c>
      <c r="G772" s="1" t="s">
        <v>7</v>
      </c>
    </row>
    <row r="773" spans="1:7" x14ac:dyDescent="0.3">
      <c r="A773" s="1">
        <v>3</v>
      </c>
      <c r="B773" s="4">
        <f>Dados_fv[[#This Row],[Horas]]/24</f>
        <v>0.125</v>
      </c>
      <c r="C773" s="1" t="s">
        <v>62</v>
      </c>
      <c r="D773" s="1">
        <f>Fv!N33</f>
        <v>0</v>
      </c>
      <c r="E773" s="1" t="s">
        <v>48</v>
      </c>
      <c r="F773" s="1">
        <v>1</v>
      </c>
      <c r="G773" s="1" t="s">
        <v>7</v>
      </c>
    </row>
    <row r="774" spans="1:7" x14ac:dyDescent="0.3">
      <c r="A774" s="1">
        <v>4</v>
      </c>
      <c r="B774" s="4">
        <f>Dados_fv[[#This Row],[Horas]]/24</f>
        <v>0.16666666666666666</v>
      </c>
      <c r="C774" s="1" t="s">
        <v>62</v>
      </c>
      <c r="D774" s="1">
        <f>Fv!N34</f>
        <v>0</v>
      </c>
      <c r="E774" s="1" t="s">
        <v>48</v>
      </c>
      <c r="F774" s="1">
        <v>1</v>
      </c>
      <c r="G774" s="1" t="s">
        <v>7</v>
      </c>
    </row>
    <row r="775" spans="1:7" x14ac:dyDescent="0.3">
      <c r="A775" s="1">
        <v>5</v>
      </c>
      <c r="B775" s="4">
        <f>Dados_fv[[#This Row],[Horas]]/24</f>
        <v>0.20833333333333334</v>
      </c>
      <c r="C775" s="1" t="s">
        <v>62</v>
      </c>
      <c r="D775" s="1">
        <f>Fv!N35</f>
        <v>0</v>
      </c>
      <c r="E775" s="1" t="s">
        <v>48</v>
      </c>
      <c r="F775" s="1">
        <v>1</v>
      </c>
      <c r="G775" s="1" t="s">
        <v>7</v>
      </c>
    </row>
    <row r="776" spans="1:7" x14ac:dyDescent="0.3">
      <c r="A776" s="1">
        <v>6</v>
      </c>
      <c r="B776" s="4">
        <f>Dados_fv[[#This Row],[Horas]]/24</f>
        <v>0.25</v>
      </c>
      <c r="C776" s="1" t="s">
        <v>62</v>
      </c>
      <c r="D776" s="1">
        <f>Fv!N36</f>
        <v>0</v>
      </c>
      <c r="E776" s="1" t="s">
        <v>48</v>
      </c>
      <c r="F776" s="1">
        <v>1</v>
      </c>
      <c r="G776" s="1" t="s">
        <v>7</v>
      </c>
    </row>
    <row r="777" spans="1:7" x14ac:dyDescent="0.3">
      <c r="A777" s="1">
        <v>7</v>
      </c>
      <c r="B777" s="4">
        <f>Dados_fv[[#This Row],[Horas]]/24</f>
        <v>0.29166666666666669</v>
      </c>
      <c r="C777" s="1" t="s">
        <v>62</v>
      </c>
      <c r="D777" s="1">
        <f>Fv!N37</f>
        <v>0</v>
      </c>
      <c r="E777" s="1" t="s">
        <v>48</v>
      </c>
      <c r="F777" s="1">
        <v>1</v>
      </c>
      <c r="G777" s="1" t="s">
        <v>7</v>
      </c>
    </row>
    <row r="778" spans="1:7" x14ac:dyDescent="0.3">
      <c r="A778" s="1">
        <v>8</v>
      </c>
      <c r="B778" s="4">
        <f>Dados_fv[[#This Row],[Horas]]/24</f>
        <v>0.33333333333333331</v>
      </c>
      <c r="C778" s="1" t="s">
        <v>62</v>
      </c>
      <c r="D778" s="1">
        <f>Fv!N38</f>
        <v>0</v>
      </c>
      <c r="E778" s="1" t="s">
        <v>48</v>
      </c>
      <c r="F778" s="1">
        <v>1</v>
      </c>
      <c r="G778" s="1" t="s">
        <v>7</v>
      </c>
    </row>
    <row r="779" spans="1:7" x14ac:dyDescent="0.3">
      <c r="A779" s="1">
        <v>9</v>
      </c>
      <c r="B779" s="4">
        <f>Dados_fv[[#This Row],[Horas]]/24</f>
        <v>0.375</v>
      </c>
      <c r="C779" s="1" t="s">
        <v>62</v>
      </c>
      <c r="D779" s="1">
        <f>Fv!N39</f>
        <v>0</v>
      </c>
      <c r="E779" s="1" t="s">
        <v>48</v>
      </c>
      <c r="F779" s="1">
        <v>1</v>
      </c>
      <c r="G779" s="1" t="s">
        <v>7</v>
      </c>
    </row>
    <row r="780" spans="1:7" x14ac:dyDescent="0.3">
      <c r="A780" s="1">
        <v>10</v>
      </c>
      <c r="B780" s="4">
        <f>Dados_fv[[#This Row],[Horas]]/24</f>
        <v>0.41666666666666669</v>
      </c>
      <c r="C780" s="1" t="s">
        <v>62</v>
      </c>
      <c r="D780" s="1">
        <f>Fv!N40</f>
        <v>0</v>
      </c>
      <c r="E780" s="1" t="s">
        <v>48</v>
      </c>
      <c r="F780" s="1">
        <v>1</v>
      </c>
      <c r="G780" s="1" t="s">
        <v>7</v>
      </c>
    </row>
    <row r="781" spans="1:7" x14ac:dyDescent="0.3">
      <c r="A781" s="1">
        <v>11</v>
      </c>
      <c r="B781" s="4">
        <f>Dados_fv[[#This Row],[Horas]]/24</f>
        <v>0.45833333333333331</v>
      </c>
      <c r="C781" s="1" t="s">
        <v>62</v>
      </c>
      <c r="D781" s="1">
        <f>Fv!N41</f>
        <v>0</v>
      </c>
      <c r="E781" s="1" t="s">
        <v>48</v>
      </c>
      <c r="F781" s="1">
        <v>1</v>
      </c>
      <c r="G781" s="1" t="s">
        <v>7</v>
      </c>
    </row>
    <row r="782" spans="1:7" x14ac:dyDescent="0.3">
      <c r="A782" s="1">
        <v>12</v>
      </c>
      <c r="B782" s="4">
        <f>Dados_fv[[#This Row],[Horas]]/24</f>
        <v>0.5</v>
      </c>
      <c r="C782" s="1" t="s">
        <v>62</v>
      </c>
      <c r="D782" s="1">
        <f>Fv!N42</f>
        <v>0</v>
      </c>
      <c r="E782" s="1" t="s">
        <v>48</v>
      </c>
      <c r="F782" s="1">
        <v>1</v>
      </c>
      <c r="G782" s="1" t="s">
        <v>7</v>
      </c>
    </row>
    <row r="783" spans="1:7" x14ac:dyDescent="0.3">
      <c r="A783" s="1">
        <v>13</v>
      </c>
      <c r="B783" s="4">
        <f>Dados_fv[[#This Row],[Horas]]/24</f>
        <v>0.54166666666666663</v>
      </c>
      <c r="C783" s="1" t="s">
        <v>62</v>
      </c>
      <c r="D783" s="1">
        <f>Fv!N43</f>
        <v>0</v>
      </c>
      <c r="E783" s="1" t="s">
        <v>48</v>
      </c>
      <c r="F783" s="1">
        <v>1</v>
      </c>
      <c r="G783" s="1" t="s">
        <v>7</v>
      </c>
    </row>
    <row r="784" spans="1:7" x14ac:dyDescent="0.3">
      <c r="A784" s="1">
        <v>14</v>
      </c>
      <c r="B784" s="4">
        <f>Dados_fv[[#This Row],[Horas]]/24</f>
        <v>0.58333333333333337</v>
      </c>
      <c r="C784" s="1" t="s">
        <v>62</v>
      </c>
      <c r="D784" s="1">
        <f>Fv!N44</f>
        <v>0</v>
      </c>
      <c r="E784" s="1" t="s">
        <v>48</v>
      </c>
      <c r="F784" s="1">
        <v>1</v>
      </c>
      <c r="G784" s="1" t="s">
        <v>7</v>
      </c>
    </row>
    <row r="785" spans="1:7" x14ac:dyDescent="0.3">
      <c r="A785" s="1">
        <v>15</v>
      </c>
      <c r="B785" s="4">
        <f>Dados_fv[[#This Row],[Horas]]/24</f>
        <v>0.625</v>
      </c>
      <c r="C785" s="1" t="s">
        <v>62</v>
      </c>
      <c r="D785" s="1">
        <f>Fv!N45</f>
        <v>0</v>
      </c>
      <c r="E785" s="1" t="s">
        <v>48</v>
      </c>
      <c r="F785" s="1">
        <v>1</v>
      </c>
      <c r="G785" s="1" t="s">
        <v>7</v>
      </c>
    </row>
    <row r="786" spans="1:7" x14ac:dyDescent="0.3">
      <c r="A786" s="1">
        <v>16</v>
      </c>
      <c r="B786" s="4">
        <f>Dados_fv[[#This Row],[Horas]]/24</f>
        <v>0.66666666666666663</v>
      </c>
      <c r="C786" s="1" t="s">
        <v>62</v>
      </c>
      <c r="D786" s="1">
        <f>Fv!N46</f>
        <v>0</v>
      </c>
      <c r="E786" s="1" t="s">
        <v>48</v>
      </c>
      <c r="F786" s="1">
        <v>1</v>
      </c>
      <c r="G786" s="1" t="s">
        <v>7</v>
      </c>
    </row>
    <row r="787" spans="1:7" x14ac:dyDescent="0.3">
      <c r="A787" s="1">
        <v>17</v>
      </c>
      <c r="B787" s="4">
        <f>Dados_fv[[#This Row],[Horas]]/24</f>
        <v>0.70833333333333337</v>
      </c>
      <c r="C787" s="1" t="s">
        <v>62</v>
      </c>
      <c r="D787" s="1">
        <f>Fv!N47</f>
        <v>0</v>
      </c>
      <c r="E787" s="1" t="s">
        <v>48</v>
      </c>
      <c r="F787" s="1">
        <v>1</v>
      </c>
      <c r="G787" s="1" t="s">
        <v>7</v>
      </c>
    </row>
    <row r="788" spans="1:7" x14ac:dyDescent="0.3">
      <c r="A788" s="1">
        <v>18</v>
      </c>
      <c r="B788" s="4">
        <f>Dados_fv[[#This Row],[Horas]]/24</f>
        <v>0.75</v>
      </c>
      <c r="C788" s="1" t="s">
        <v>62</v>
      </c>
      <c r="D788" s="1">
        <f>Fv!N48</f>
        <v>0</v>
      </c>
      <c r="E788" s="1" t="s">
        <v>48</v>
      </c>
      <c r="F788" s="1">
        <v>1</v>
      </c>
      <c r="G788" s="1" t="s">
        <v>7</v>
      </c>
    </row>
    <row r="789" spans="1:7" x14ac:dyDescent="0.3">
      <c r="A789" s="1">
        <v>19</v>
      </c>
      <c r="B789" s="4">
        <f>Dados_fv[[#This Row],[Horas]]/24</f>
        <v>0.79166666666666663</v>
      </c>
      <c r="C789" s="1" t="s">
        <v>62</v>
      </c>
      <c r="D789" s="1">
        <f>Fv!N49</f>
        <v>0</v>
      </c>
      <c r="E789" s="1" t="s">
        <v>48</v>
      </c>
      <c r="F789" s="1">
        <v>1</v>
      </c>
      <c r="G789" s="1" t="s">
        <v>7</v>
      </c>
    </row>
    <row r="790" spans="1:7" x14ac:dyDescent="0.3">
      <c r="A790" s="1">
        <v>20</v>
      </c>
      <c r="B790" s="4">
        <f>Dados_fv[[#This Row],[Horas]]/24</f>
        <v>0.83333333333333337</v>
      </c>
      <c r="C790" s="1" t="s">
        <v>62</v>
      </c>
      <c r="D790" s="1">
        <f>Fv!N50</f>
        <v>0</v>
      </c>
      <c r="E790" s="1" t="s">
        <v>48</v>
      </c>
      <c r="F790" s="1">
        <v>1</v>
      </c>
      <c r="G790" s="1" t="s">
        <v>7</v>
      </c>
    </row>
    <row r="791" spans="1:7" x14ac:dyDescent="0.3">
      <c r="A791" s="1">
        <v>21</v>
      </c>
      <c r="B791" s="4">
        <f>Dados_fv[[#This Row],[Horas]]/24</f>
        <v>0.875</v>
      </c>
      <c r="C791" s="1" t="s">
        <v>62</v>
      </c>
      <c r="D791" s="1">
        <f>Fv!N51</f>
        <v>0</v>
      </c>
      <c r="E791" s="1" t="s">
        <v>48</v>
      </c>
      <c r="F791" s="1">
        <v>1</v>
      </c>
      <c r="G791" s="1" t="s">
        <v>7</v>
      </c>
    </row>
    <row r="792" spans="1:7" x14ac:dyDescent="0.3">
      <c r="A792" s="1">
        <v>22</v>
      </c>
      <c r="B792" s="4">
        <f>Dados_fv[[#This Row],[Horas]]/24</f>
        <v>0.91666666666666663</v>
      </c>
      <c r="C792" s="1" t="s">
        <v>62</v>
      </c>
      <c r="D792" s="1">
        <f>Fv!N52</f>
        <v>0</v>
      </c>
      <c r="E792" s="1" t="s">
        <v>48</v>
      </c>
      <c r="F792" s="1">
        <v>1</v>
      </c>
      <c r="G792" s="1" t="s">
        <v>7</v>
      </c>
    </row>
    <row r="793" spans="1:7" x14ac:dyDescent="0.3">
      <c r="A793" s="1">
        <v>23</v>
      </c>
      <c r="B793" s="4">
        <f>Dados_fv[[#This Row],[Horas]]/24</f>
        <v>0.95833333333333337</v>
      </c>
      <c r="C793" s="1" t="s">
        <v>62</v>
      </c>
      <c r="D793" s="1">
        <f>Fv!N53</f>
        <v>0</v>
      </c>
      <c r="E793" s="1" t="s">
        <v>48</v>
      </c>
      <c r="F793" s="1">
        <v>1</v>
      </c>
      <c r="G793" s="1" t="s">
        <v>7</v>
      </c>
    </row>
    <row r="794" spans="1:7" x14ac:dyDescent="0.3">
      <c r="A794" s="1">
        <v>0</v>
      </c>
      <c r="B794" s="4">
        <f>Dados_fv[[#This Row],[Horas]]/24</f>
        <v>0</v>
      </c>
      <c r="C794" s="1" t="s">
        <v>62</v>
      </c>
      <c r="D794" s="1">
        <f>Fv!O30</f>
        <v>0</v>
      </c>
      <c r="E794" s="1" t="s">
        <v>30</v>
      </c>
      <c r="F794" s="1">
        <v>2</v>
      </c>
      <c r="G794" s="1" t="s">
        <v>7</v>
      </c>
    </row>
    <row r="795" spans="1:7" x14ac:dyDescent="0.3">
      <c r="A795" s="1">
        <v>1</v>
      </c>
      <c r="B795" s="4">
        <f>Dados_fv[[#This Row],[Horas]]/24</f>
        <v>4.1666666666666664E-2</v>
      </c>
      <c r="C795" s="1" t="s">
        <v>62</v>
      </c>
      <c r="D795" s="1">
        <f>Fv!O31</f>
        <v>0</v>
      </c>
      <c r="E795" s="1" t="s">
        <v>30</v>
      </c>
      <c r="F795" s="1">
        <v>2</v>
      </c>
      <c r="G795" s="1" t="s">
        <v>7</v>
      </c>
    </row>
    <row r="796" spans="1:7" x14ac:dyDescent="0.3">
      <c r="A796" s="1">
        <v>2</v>
      </c>
      <c r="B796" s="4">
        <f>Dados_fv[[#This Row],[Horas]]/24</f>
        <v>8.3333333333333329E-2</v>
      </c>
      <c r="C796" s="1" t="s">
        <v>62</v>
      </c>
      <c r="D796" s="1">
        <f>Fv!O32</f>
        <v>0</v>
      </c>
      <c r="E796" s="1" t="s">
        <v>30</v>
      </c>
      <c r="F796" s="1">
        <v>2</v>
      </c>
      <c r="G796" s="1" t="s">
        <v>7</v>
      </c>
    </row>
    <row r="797" spans="1:7" x14ac:dyDescent="0.3">
      <c r="A797" s="1">
        <v>3</v>
      </c>
      <c r="B797" s="4">
        <f>Dados_fv[[#This Row],[Horas]]/24</f>
        <v>0.125</v>
      </c>
      <c r="C797" s="1" t="s">
        <v>62</v>
      </c>
      <c r="D797" s="1">
        <f>Fv!O33</f>
        <v>0</v>
      </c>
      <c r="E797" s="1" t="s">
        <v>30</v>
      </c>
      <c r="F797" s="1">
        <v>2</v>
      </c>
      <c r="G797" s="1" t="s">
        <v>7</v>
      </c>
    </row>
    <row r="798" spans="1:7" x14ac:dyDescent="0.3">
      <c r="A798" s="1">
        <v>4</v>
      </c>
      <c r="B798" s="4">
        <f>Dados_fv[[#This Row],[Horas]]/24</f>
        <v>0.16666666666666666</v>
      </c>
      <c r="C798" s="1" t="s">
        <v>62</v>
      </c>
      <c r="D798" s="1">
        <f>Fv!O34</f>
        <v>0</v>
      </c>
      <c r="E798" s="1" t="s">
        <v>30</v>
      </c>
      <c r="F798" s="1">
        <v>2</v>
      </c>
      <c r="G798" s="1" t="s">
        <v>7</v>
      </c>
    </row>
    <row r="799" spans="1:7" x14ac:dyDescent="0.3">
      <c r="A799" s="1">
        <v>5</v>
      </c>
      <c r="B799" s="4">
        <f>Dados_fv[[#This Row],[Horas]]/24</f>
        <v>0.20833333333333334</v>
      </c>
      <c r="C799" s="1" t="s">
        <v>62</v>
      </c>
      <c r="D799" s="1">
        <f>Fv!O35</f>
        <v>0</v>
      </c>
      <c r="E799" s="1" t="s">
        <v>30</v>
      </c>
      <c r="F799" s="1">
        <v>2</v>
      </c>
      <c r="G799" s="1" t="s">
        <v>7</v>
      </c>
    </row>
    <row r="800" spans="1:7" x14ac:dyDescent="0.3">
      <c r="A800" s="1">
        <v>6</v>
      </c>
      <c r="B800" s="4">
        <f>Dados_fv[[#This Row],[Horas]]/24</f>
        <v>0.25</v>
      </c>
      <c r="C800" s="1" t="s">
        <v>62</v>
      </c>
      <c r="D800" s="1">
        <f>Fv!O36</f>
        <v>0</v>
      </c>
      <c r="E800" s="1" t="s">
        <v>30</v>
      </c>
      <c r="F800" s="1">
        <v>2</v>
      </c>
      <c r="G800" s="1" t="s">
        <v>7</v>
      </c>
    </row>
    <row r="801" spans="1:7" x14ac:dyDescent="0.3">
      <c r="A801" s="1">
        <v>7</v>
      </c>
      <c r="B801" s="4">
        <f>Dados_fv[[#This Row],[Horas]]/24</f>
        <v>0.29166666666666669</v>
      </c>
      <c r="C801" s="1" t="s">
        <v>62</v>
      </c>
      <c r="D801" s="1">
        <f>Fv!O37</f>
        <v>0</v>
      </c>
      <c r="E801" s="1" t="s">
        <v>30</v>
      </c>
      <c r="F801" s="1">
        <v>2</v>
      </c>
      <c r="G801" s="1" t="s">
        <v>7</v>
      </c>
    </row>
    <row r="802" spans="1:7" x14ac:dyDescent="0.3">
      <c r="A802" s="1">
        <v>8</v>
      </c>
      <c r="B802" s="4">
        <f>Dados_fv[[#This Row],[Horas]]/24</f>
        <v>0.33333333333333331</v>
      </c>
      <c r="C802" s="1" t="s">
        <v>62</v>
      </c>
      <c r="D802" s="1">
        <f>Fv!O38</f>
        <v>0</v>
      </c>
      <c r="E802" s="1" t="s">
        <v>30</v>
      </c>
      <c r="F802" s="1">
        <v>2</v>
      </c>
      <c r="G802" s="1" t="s">
        <v>7</v>
      </c>
    </row>
    <row r="803" spans="1:7" x14ac:dyDescent="0.3">
      <c r="A803" s="1">
        <v>9</v>
      </c>
      <c r="B803" s="4">
        <f>Dados_fv[[#This Row],[Horas]]/24</f>
        <v>0.375</v>
      </c>
      <c r="C803" s="1" t="s">
        <v>62</v>
      </c>
      <c r="D803" s="1">
        <f>Fv!O39</f>
        <v>0</v>
      </c>
      <c r="E803" s="1" t="s">
        <v>30</v>
      </c>
      <c r="F803" s="1">
        <v>2</v>
      </c>
      <c r="G803" s="1" t="s">
        <v>7</v>
      </c>
    </row>
    <row r="804" spans="1:7" x14ac:dyDescent="0.3">
      <c r="A804" s="1">
        <v>10</v>
      </c>
      <c r="B804" s="4">
        <f>Dados_fv[[#This Row],[Horas]]/24</f>
        <v>0.41666666666666669</v>
      </c>
      <c r="C804" s="1" t="s">
        <v>62</v>
      </c>
      <c r="D804" s="1">
        <f>Fv!O40</f>
        <v>0</v>
      </c>
      <c r="E804" s="1" t="s">
        <v>30</v>
      </c>
      <c r="F804" s="1">
        <v>2</v>
      </c>
      <c r="G804" s="1" t="s">
        <v>7</v>
      </c>
    </row>
    <row r="805" spans="1:7" x14ac:dyDescent="0.3">
      <c r="A805" s="1">
        <v>11</v>
      </c>
      <c r="B805" s="4">
        <f>Dados_fv[[#This Row],[Horas]]/24</f>
        <v>0.45833333333333331</v>
      </c>
      <c r="C805" s="1" t="s">
        <v>62</v>
      </c>
      <c r="D805" s="1">
        <f>Fv!O41</f>
        <v>0</v>
      </c>
      <c r="E805" s="1" t="s">
        <v>30</v>
      </c>
      <c r="F805" s="1">
        <v>2</v>
      </c>
      <c r="G805" s="1" t="s">
        <v>7</v>
      </c>
    </row>
    <row r="806" spans="1:7" x14ac:dyDescent="0.3">
      <c r="A806" s="1">
        <v>12</v>
      </c>
      <c r="B806" s="4">
        <f>Dados_fv[[#This Row],[Horas]]/24</f>
        <v>0.5</v>
      </c>
      <c r="C806" s="1" t="s">
        <v>62</v>
      </c>
      <c r="D806" s="1">
        <f>Fv!O42</f>
        <v>0</v>
      </c>
      <c r="E806" s="1" t="s">
        <v>30</v>
      </c>
      <c r="F806" s="1">
        <v>2</v>
      </c>
      <c r="G806" s="1" t="s">
        <v>7</v>
      </c>
    </row>
    <row r="807" spans="1:7" x14ac:dyDescent="0.3">
      <c r="A807" s="1">
        <v>13</v>
      </c>
      <c r="B807" s="4">
        <f>Dados_fv[[#This Row],[Horas]]/24</f>
        <v>0.54166666666666663</v>
      </c>
      <c r="C807" s="1" t="s">
        <v>62</v>
      </c>
      <c r="D807" s="1">
        <f>Fv!O43</f>
        <v>0</v>
      </c>
      <c r="E807" s="1" t="s">
        <v>30</v>
      </c>
      <c r="F807" s="1">
        <v>2</v>
      </c>
      <c r="G807" s="1" t="s">
        <v>7</v>
      </c>
    </row>
    <row r="808" spans="1:7" x14ac:dyDescent="0.3">
      <c r="A808" s="1">
        <v>14</v>
      </c>
      <c r="B808" s="4">
        <f>Dados_fv[[#This Row],[Horas]]/24</f>
        <v>0.58333333333333337</v>
      </c>
      <c r="C808" s="1" t="s">
        <v>62</v>
      </c>
      <c r="D808" s="1">
        <f>Fv!O44</f>
        <v>0</v>
      </c>
      <c r="E808" s="1" t="s">
        <v>30</v>
      </c>
      <c r="F808" s="1">
        <v>2</v>
      </c>
      <c r="G808" s="1" t="s">
        <v>7</v>
      </c>
    </row>
    <row r="809" spans="1:7" x14ac:dyDescent="0.3">
      <c r="A809" s="1">
        <v>15</v>
      </c>
      <c r="B809" s="4">
        <f>Dados_fv[[#This Row],[Horas]]/24</f>
        <v>0.625</v>
      </c>
      <c r="C809" s="1" t="s">
        <v>62</v>
      </c>
      <c r="D809" s="1">
        <f>Fv!O45</f>
        <v>0</v>
      </c>
      <c r="E809" s="1" t="s">
        <v>30</v>
      </c>
      <c r="F809" s="1">
        <v>2</v>
      </c>
      <c r="G809" s="1" t="s">
        <v>7</v>
      </c>
    </row>
    <row r="810" spans="1:7" x14ac:dyDescent="0.3">
      <c r="A810" s="1">
        <v>16</v>
      </c>
      <c r="B810" s="4">
        <f>Dados_fv[[#This Row],[Horas]]/24</f>
        <v>0.66666666666666663</v>
      </c>
      <c r="C810" s="1" t="s">
        <v>62</v>
      </c>
      <c r="D810" s="1">
        <f>Fv!O46</f>
        <v>0</v>
      </c>
      <c r="E810" s="1" t="s">
        <v>30</v>
      </c>
      <c r="F810" s="1">
        <v>2</v>
      </c>
      <c r="G810" s="1" t="s">
        <v>7</v>
      </c>
    </row>
    <row r="811" spans="1:7" x14ac:dyDescent="0.3">
      <c r="A811" s="1">
        <v>17</v>
      </c>
      <c r="B811" s="4">
        <f>Dados_fv[[#This Row],[Horas]]/24</f>
        <v>0.70833333333333337</v>
      </c>
      <c r="C811" s="1" t="s">
        <v>62</v>
      </c>
      <c r="D811" s="1">
        <f>Fv!O47</f>
        <v>0</v>
      </c>
      <c r="E811" s="1" t="s">
        <v>30</v>
      </c>
      <c r="F811" s="1">
        <v>2</v>
      </c>
      <c r="G811" s="1" t="s">
        <v>7</v>
      </c>
    </row>
    <row r="812" spans="1:7" x14ac:dyDescent="0.3">
      <c r="A812" s="1">
        <v>18</v>
      </c>
      <c r="B812" s="4">
        <f>Dados_fv[[#This Row],[Horas]]/24</f>
        <v>0.75</v>
      </c>
      <c r="C812" s="1" t="s">
        <v>62</v>
      </c>
      <c r="D812" s="1">
        <f>Fv!O48</f>
        <v>0</v>
      </c>
      <c r="E812" s="1" t="s">
        <v>30</v>
      </c>
      <c r="F812" s="1">
        <v>2</v>
      </c>
      <c r="G812" s="1" t="s">
        <v>7</v>
      </c>
    </row>
    <row r="813" spans="1:7" x14ac:dyDescent="0.3">
      <c r="A813" s="1">
        <v>19</v>
      </c>
      <c r="B813" s="4">
        <f>Dados_fv[[#This Row],[Horas]]/24</f>
        <v>0.79166666666666663</v>
      </c>
      <c r="C813" s="1" t="s">
        <v>62</v>
      </c>
      <c r="D813" s="1">
        <f>Fv!O49</f>
        <v>0</v>
      </c>
      <c r="E813" s="1" t="s">
        <v>30</v>
      </c>
      <c r="F813" s="1">
        <v>2</v>
      </c>
      <c r="G813" s="1" t="s">
        <v>7</v>
      </c>
    </row>
    <row r="814" spans="1:7" x14ac:dyDescent="0.3">
      <c r="A814" s="1">
        <v>20</v>
      </c>
      <c r="B814" s="4">
        <f>Dados_fv[[#This Row],[Horas]]/24</f>
        <v>0.83333333333333337</v>
      </c>
      <c r="C814" s="1" t="s">
        <v>62</v>
      </c>
      <c r="D814" s="1">
        <f>Fv!O50</f>
        <v>0</v>
      </c>
      <c r="E814" s="1" t="s">
        <v>30</v>
      </c>
      <c r="F814" s="1">
        <v>2</v>
      </c>
      <c r="G814" s="1" t="s">
        <v>7</v>
      </c>
    </row>
    <row r="815" spans="1:7" x14ac:dyDescent="0.3">
      <c r="A815" s="1">
        <v>21</v>
      </c>
      <c r="B815" s="4">
        <f>Dados_fv[[#This Row],[Horas]]/24</f>
        <v>0.875</v>
      </c>
      <c r="C815" s="1" t="s">
        <v>62</v>
      </c>
      <c r="D815" s="1">
        <f>Fv!O51</f>
        <v>0</v>
      </c>
      <c r="E815" s="1" t="s">
        <v>30</v>
      </c>
      <c r="F815" s="1">
        <v>2</v>
      </c>
      <c r="G815" s="1" t="s">
        <v>7</v>
      </c>
    </row>
    <row r="816" spans="1:7" x14ac:dyDescent="0.3">
      <c r="A816" s="1">
        <v>22</v>
      </c>
      <c r="B816" s="4">
        <f>Dados_fv[[#This Row],[Horas]]/24</f>
        <v>0.91666666666666663</v>
      </c>
      <c r="C816" s="1" t="s">
        <v>62</v>
      </c>
      <c r="D816" s="1">
        <f>Fv!O52</f>
        <v>0</v>
      </c>
      <c r="E816" s="1" t="s">
        <v>30</v>
      </c>
      <c r="F816" s="1">
        <v>2</v>
      </c>
      <c r="G816" s="1" t="s">
        <v>7</v>
      </c>
    </row>
    <row r="817" spans="1:7" x14ac:dyDescent="0.3">
      <c r="A817" s="1">
        <v>23</v>
      </c>
      <c r="B817" s="4">
        <f>Dados_fv[[#This Row],[Horas]]/24</f>
        <v>0.95833333333333337</v>
      </c>
      <c r="C817" s="1" t="s">
        <v>62</v>
      </c>
      <c r="D817" s="1">
        <f>Fv!O53</f>
        <v>0</v>
      </c>
      <c r="E817" s="1" t="s">
        <v>30</v>
      </c>
      <c r="F817" s="1">
        <v>2</v>
      </c>
      <c r="G817" s="1" t="s">
        <v>7</v>
      </c>
    </row>
    <row r="818" spans="1:7" x14ac:dyDescent="0.3">
      <c r="A818" s="1">
        <v>0</v>
      </c>
      <c r="B818" s="4">
        <f>Dados_fv[[#This Row],[Horas]]/24</f>
        <v>0</v>
      </c>
      <c r="C818" s="1" t="s">
        <v>62</v>
      </c>
      <c r="D818" s="21">
        <f>Fv!P30</f>
        <v>0</v>
      </c>
      <c r="E818" s="1" t="s">
        <v>49</v>
      </c>
      <c r="F818" s="1">
        <v>3</v>
      </c>
      <c r="G818" s="1" t="s">
        <v>7</v>
      </c>
    </row>
    <row r="819" spans="1:7" x14ac:dyDescent="0.3">
      <c r="A819" s="1">
        <v>1</v>
      </c>
      <c r="B819" s="4">
        <f>Dados_fv[[#This Row],[Horas]]/24</f>
        <v>4.1666666666666664E-2</v>
      </c>
      <c r="C819" s="1" t="s">
        <v>62</v>
      </c>
      <c r="D819" s="21">
        <f>Fv!P31</f>
        <v>0</v>
      </c>
      <c r="E819" s="1" t="s">
        <v>49</v>
      </c>
      <c r="F819" s="1">
        <v>3</v>
      </c>
      <c r="G819" s="1" t="s">
        <v>7</v>
      </c>
    </row>
    <row r="820" spans="1:7" x14ac:dyDescent="0.3">
      <c r="A820" s="1">
        <v>2</v>
      </c>
      <c r="B820" s="4">
        <f>Dados_fv[[#This Row],[Horas]]/24</f>
        <v>8.3333333333333329E-2</v>
      </c>
      <c r="C820" s="1" t="s">
        <v>62</v>
      </c>
      <c r="D820" s="21">
        <f>Fv!P32</f>
        <v>0</v>
      </c>
      <c r="E820" s="1" t="s">
        <v>49</v>
      </c>
      <c r="F820" s="1">
        <v>3</v>
      </c>
      <c r="G820" s="1" t="s">
        <v>7</v>
      </c>
    </row>
    <row r="821" spans="1:7" x14ac:dyDescent="0.3">
      <c r="A821" s="1">
        <v>3</v>
      </c>
      <c r="B821" s="4">
        <f>Dados_fv[[#This Row],[Horas]]/24</f>
        <v>0.125</v>
      </c>
      <c r="C821" s="1" t="s">
        <v>62</v>
      </c>
      <c r="D821" s="21">
        <f>Fv!P33</f>
        <v>0</v>
      </c>
      <c r="E821" s="1" t="s">
        <v>49</v>
      </c>
      <c r="F821" s="1">
        <v>3</v>
      </c>
      <c r="G821" s="1" t="s">
        <v>7</v>
      </c>
    </row>
    <row r="822" spans="1:7" x14ac:dyDescent="0.3">
      <c r="A822" s="1">
        <v>4</v>
      </c>
      <c r="B822" s="4">
        <f>Dados_fv[[#This Row],[Horas]]/24</f>
        <v>0.16666666666666666</v>
      </c>
      <c r="C822" s="1" t="s">
        <v>62</v>
      </c>
      <c r="D822" s="21">
        <f>Fv!P34</f>
        <v>0</v>
      </c>
      <c r="E822" s="1" t="s">
        <v>49</v>
      </c>
      <c r="F822" s="1">
        <v>3</v>
      </c>
      <c r="G822" s="1" t="s">
        <v>7</v>
      </c>
    </row>
    <row r="823" spans="1:7" x14ac:dyDescent="0.3">
      <c r="A823" s="1">
        <v>5</v>
      </c>
      <c r="B823" s="4">
        <f>Dados_fv[[#This Row],[Horas]]/24</f>
        <v>0.20833333333333334</v>
      </c>
      <c r="C823" s="1" t="s">
        <v>62</v>
      </c>
      <c r="D823" s="21">
        <f>Fv!P35</f>
        <v>0</v>
      </c>
      <c r="E823" s="1" t="s">
        <v>49</v>
      </c>
      <c r="F823" s="1">
        <v>3</v>
      </c>
      <c r="G823" s="1" t="s">
        <v>7</v>
      </c>
    </row>
    <row r="824" spans="1:7" x14ac:dyDescent="0.3">
      <c r="A824" s="1">
        <v>6</v>
      </c>
      <c r="B824" s="4">
        <f>Dados_fv[[#This Row],[Horas]]/24</f>
        <v>0.25</v>
      </c>
      <c r="C824" s="1" t="s">
        <v>62</v>
      </c>
      <c r="D824" s="21">
        <f>Fv!P36</f>
        <v>0</v>
      </c>
      <c r="E824" s="1" t="s">
        <v>49</v>
      </c>
      <c r="F824" s="1">
        <v>3</v>
      </c>
      <c r="G824" s="1" t="s">
        <v>7</v>
      </c>
    </row>
    <row r="825" spans="1:7" x14ac:dyDescent="0.3">
      <c r="A825" s="1">
        <v>7</v>
      </c>
      <c r="B825" s="4">
        <f>Dados_fv[[#This Row],[Horas]]/24</f>
        <v>0.29166666666666669</v>
      </c>
      <c r="C825" s="1" t="s">
        <v>62</v>
      </c>
      <c r="D825" s="21">
        <f>Fv!P37</f>
        <v>0</v>
      </c>
      <c r="E825" s="1" t="s">
        <v>49</v>
      </c>
      <c r="F825" s="1">
        <v>3</v>
      </c>
      <c r="G825" s="1" t="s">
        <v>7</v>
      </c>
    </row>
    <row r="826" spans="1:7" x14ac:dyDescent="0.3">
      <c r="A826" s="1">
        <v>8</v>
      </c>
      <c r="B826" s="4">
        <f>Dados_fv[[#This Row],[Horas]]/24</f>
        <v>0.33333333333333331</v>
      </c>
      <c r="C826" s="1" t="s">
        <v>62</v>
      </c>
      <c r="D826" s="21">
        <f>Fv!P38</f>
        <v>0</v>
      </c>
      <c r="E826" s="1" t="s">
        <v>49</v>
      </c>
      <c r="F826" s="1">
        <v>3</v>
      </c>
      <c r="G826" s="1" t="s">
        <v>7</v>
      </c>
    </row>
    <row r="827" spans="1:7" x14ac:dyDescent="0.3">
      <c r="A827" s="1">
        <v>9</v>
      </c>
      <c r="B827" s="4">
        <f>Dados_fv[[#This Row],[Horas]]/24</f>
        <v>0.375</v>
      </c>
      <c r="C827" s="1" t="s">
        <v>62</v>
      </c>
      <c r="D827" s="21">
        <f>Fv!P39</f>
        <v>0</v>
      </c>
      <c r="E827" s="1" t="s">
        <v>49</v>
      </c>
      <c r="F827" s="1">
        <v>3</v>
      </c>
      <c r="G827" s="1" t="s">
        <v>7</v>
      </c>
    </row>
    <row r="828" spans="1:7" x14ac:dyDescent="0.3">
      <c r="A828" s="1">
        <v>10</v>
      </c>
      <c r="B828" s="4">
        <f>Dados_fv[[#This Row],[Horas]]/24</f>
        <v>0.41666666666666669</v>
      </c>
      <c r="C828" s="1" t="s">
        <v>62</v>
      </c>
      <c r="D828" s="21">
        <f>Fv!P40</f>
        <v>0</v>
      </c>
      <c r="E828" s="1" t="s">
        <v>49</v>
      </c>
      <c r="F828" s="1">
        <v>3</v>
      </c>
      <c r="G828" s="1" t="s">
        <v>7</v>
      </c>
    </row>
    <row r="829" spans="1:7" x14ac:dyDescent="0.3">
      <c r="A829" s="1">
        <v>11</v>
      </c>
      <c r="B829" s="4">
        <f>Dados_fv[[#This Row],[Horas]]/24</f>
        <v>0.45833333333333331</v>
      </c>
      <c r="C829" s="1" t="s">
        <v>62</v>
      </c>
      <c r="D829" s="21">
        <f>Fv!P41</f>
        <v>0</v>
      </c>
      <c r="E829" s="1" t="s">
        <v>49</v>
      </c>
      <c r="F829" s="1">
        <v>3</v>
      </c>
      <c r="G829" s="1" t="s">
        <v>7</v>
      </c>
    </row>
    <row r="830" spans="1:7" x14ac:dyDescent="0.3">
      <c r="A830" s="1">
        <v>12</v>
      </c>
      <c r="B830" s="4">
        <f>Dados_fv[[#This Row],[Horas]]/24</f>
        <v>0.5</v>
      </c>
      <c r="C830" s="1" t="s">
        <v>62</v>
      </c>
      <c r="D830" s="21">
        <f>Fv!P42</f>
        <v>0</v>
      </c>
      <c r="E830" s="1" t="s">
        <v>49</v>
      </c>
      <c r="F830" s="1">
        <v>3</v>
      </c>
      <c r="G830" s="1" t="s">
        <v>7</v>
      </c>
    </row>
    <row r="831" spans="1:7" x14ac:dyDescent="0.3">
      <c r="A831" s="1">
        <v>13</v>
      </c>
      <c r="B831" s="4">
        <f>Dados_fv[[#This Row],[Horas]]/24</f>
        <v>0.54166666666666663</v>
      </c>
      <c r="C831" s="1" t="s">
        <v>62</v>
      </c>
      <c r="D831" s="21">
        <f>Fv!P43</f>
        <v>0</v>
      </c>
      <c r="E831" s="1" t="s">
        <v>49</v>
      </c>
      <c r="F831" s="1">
        <v>3</v>
      </c>
      <c r="G831" s="1" t="s">
        <v>7</v>
      </c>
    </row>
    <row r="832" spans="1:7" x14ac:dyDescent="0.3">
      <c r="A832" s="1">
        <v>14</v>
      </c>
      <c r="B832" s="4">
        <f>Dados_fv[[#This Row],[Horas]]/24</f>
        <v>0.58333333333333337</v>
      </c>
      <c r="C832" s="1" t="s">
        <v>62</v>
      </c>
      <c r="D832" s="21">
        <f>Fv!P44</f>
        <v>0</v>
      </c>
      <c r="E832" s="1" t="s">
        <v>49</v>
      </c>
      <c r="F832" s="1">
        <v>3</v>
      </c>
      <c r="G832" s="1" t="s">
        <v>7</v>
      </c>
    </row>
    <row r="833" spans="1:7" x14ac:dyDescent="0.3">
      <c r="A833" s="1">
        <v>15</v>
      </c>
      <c r="B833" s="4">
        <f>Dados_fv[[#This Row],[Horas]]/24</f>
        <v>0.625</v>
      </c>
      <c r="C833" s="1" t="s">
        <v>62</v>
      </c>
      <c r="D833" s="21">
        <f>Fv!P45</f>
        <v>0</v>
      </c>
      <c r="E833" s="1" t="s">
        <v>49</v>
      </c>
      <c r="F833" s="1">
        <v>3</v>
      </c>
      <c r="G833" s="1" t="s">
        <v>7</v>
      </c>
    </row>
    <row r="834" spans="1:7" x14ac:dyDescent="0.3">
      <c r="A834" s="1">
        <v>16</v>
      </c>
      <c r="B834" s="4">
        <f>Dados_fv[[#This Row],[Horas]]/24</f>
        <v>0.66666666666666663</v>
      </c>
      <c r="C834" s="1" t="s">
        <v>62</v>
      </c>
      <c r="D834" s="21">
        <f>Fv!P46</f>
        <v>0</v>
      </c>
      <c r="E834" s="1" t="s">
        <v>49</v>
      </c>
      <c r="F834" s="1">
        <v>3</v>
      </c>
      <c r="G834" s="1" t="s">
        <v>7</v>
      </c>
    </row>
    <row r="835" spans="1:7" x14ac:dyDescent="0.3">
      <c r="A835" s="1">
        <v>17</v>
      </c>
      <c r="B835" s="4">
        <f>Dados_fv[[#This Row],[Horas]]/24</f>
        <v>0.70833333333333337</v>
      </c>
      <c r="C835" s="1" t="s">
        <v>62</v>
      </c>
      <c r="D835" s="21">
        <f>Fv!P47</f>
        <v>0</v>
      </c>
      <c r="E835" s="1" t="s">
        <v>49</v>
      </c>
      <c r="F835" s="1">
        <v>3</v>
      </c>
      <c r="G835" s="1" t="s">
        <v>7</v>
      </c>
    </row>
    <row r="836" spans="1:7" x14ac:dyDescent="0.3">
      <c r="A836" s="1">
        <v>18</v>
      </c>
      <c r="B836" s="4">
        <f>Dados_fv[[#This Row],[Horas]]/24</f>
        <v>0.75</v>
      </c>
      <c r="C836" s="1" t="s">
        <v>62</v>
      </c>
      <c r="D836" s="21">
        <f>Fv!P48</f>
        <v>0</v>
      </c>
      <c r="E836" s="1" t="s">
        <v>49</v>
      </c>
      <c r="F836" s="1">
        <v>3</v>
      </c>
      <c r="G836" s="1" t="s">
        <v>7</v>
      </c>
    </row>
    <row r="837" spans="1:7" x14ac:dyDescent="0.3">
      <c r="A837" s="1">
        <v>19</v>
      </c>
      <c r="B837" s="4">
        <f>Dados_fv[[#This Row],[Horas]]/24</f>
        <v>0.79166666666666663</v>
      </c>
      <c r="C837" s="1" t="s">
        <v>62</v>
      </c>
      <c r="D837" s="21">
        <f>Fv!P49</f>
        <v>0</v>
      </c>
      <c r="E837" s="1" t="s">
        <v>49</v>
      </c>
      <c r="F837" s="1">
        <v>3</v>
      </c>
      <c r="G837" s="1" t="s">
        <v>7</v>
      </c>
    </row>
    <row r="838" spans="1:7" x14ac:dyDescent="0.3">
      <c r="A838" s="1">
        <v>20</v>
      </c>
      <c r="B838" s="4">
        <f>Dados_fv[[#This Row],[Horas]]/24</f>
        <v>0.83333333333333337</v>
      </c>
      <c r="C838" s="1" t="s">
        <v>62</v>
      </c>
      <c r="D838" s="21">
        <f>Fv!P50</f>
        <v>0</v>
      </c>
      <c r="E838" s="1" t="s">
        <v>49</v>
      </c>
      <c r="F838" s="1">
        <v>3</v>
      </c>
      <c r="G838" s="1" t="s">
        <v>7</v>
      </c>
    </row>
    <row r="839" spans="1:7" x14ac:dyDescent="0.3">
      <c r="A839" s="1">
        <v>21</v>
      </c>
      <c r="B839" s="4">
        <f>Dados_fv[[#This Row],[Horas]]/24</f>
        <v>0.875</v>
      </c>
      <c r="C839" s="1" t="s">
        <v>62</v>
      </c>
      <c r="D839" s="21">
        <f>Fv!P51</f>
        <v>0</v>
      </c>
      <c r="E839" s="1" t="s">
        <v>49</v>
      </c>
      <c r="F839" s="1">
        <v>3</v>
      </c>
      <c r="G839" s="1" t="s">
        <v>7</v>
      </c>
    </row>
    <row r="840" spans="1:7" x14ac:dyDescent="0.3">
      <c r="A840" s="1">
        <v>22</v>
      </c>
      <c r="B840" s="4">
        <f>Dados_fv[[#This Row],[Horas]]/24</f>
        <v>0.91666666666666663</v>
      </c>
      <c r="C840" s="1" t="s">
        <v>62</v>
      </c>
      <c r="D840" s="21">
        <f>Fv!P52</f>
        <v>0</v>
      </c>
      <c r="E840" s="1" t="s">
        <v>49</v>
      </c>
      <c r="F840" s="1">
        <v>3</v>
      </c>
      <c r="G840" s="1" t="s">
        <v>7</v>
      </c>
    </row>
    <row r="841" spans="1:7" x14ac:dyDescent="0.3">
      <c r="A841" s="1">
        <v>23</v>
      </c>
      <c r="B841" s="4">
        <f>Dados_fv[[#This Row],[Horas]]/24</f>
        <v>0.95833333333333337</v>
      </c>
      <c r="C841" s="1" t="s">
        <v>62</v>
      </c>
      <c r="D841" s="21">
        <f>Fv!P53</f>
        <v>0</v>
      </c>
      <c r="E841" s="1" t="s">
        <v>49</v>
      </c>
      <c r="F841" s="1">
        <v>3</v>
      </c>
      <c r="G841" s="1" t="s">
        <v>7</v>
      </c>
    </row>
    <row r="842" spans="1:7" x14ac:dyDescent="0.3">
      <c r="A842" s="1">
        <v>0</v>
      </c>
      <c r="B842" s="4">
        <f>Dados_fv[[#This Row],[Horas]]/24</f>
        <v>0</v>
      </c>
      <c r="C842" s="1" t="s">
        <v>62</v>
      </c>
      <c r="D842" s="21">
        <f>Fv!Q30</f>
        <v>0</v>
      </c>
      <c r="E842" s="1" t="s">
        <v>50</v>
      </c>
      <c r="F842" s="1">
        <v>4</v>
      </c>
      <c r="G842" s="1" t="s">
        <v>7</v>
      </c>
    </row>
    <row r="843" spans="1:7" x14ac:dyDescent="0.3">
      <c r="A843" s="1">
        <v>1</v>
      </c>
      <c r="B843" s="4">
        <f>Dados_fv[[#This Row],[Horas]]/24</f>
        <v>4.1666666666666664E-2</v>
      </c>
      <c r="C843" s="1" t="s">
        <v>62</v>
      </c>
      <c r="D843" s="21">
        <f>Fv!Q31</f>
        <v>0</v>
      </c>
      <c r="E843" s="1" t="s">
        <v>50</v>
      </c>
      <c r="F843" s="1">
        <v>4</v>
      </c>
      <c r="G843" s="1" t="s">
        <v>7</v>
      </c>
    </row>
    <row r="844" spans="1:7" x14ac:dyDescent="0.3">
      <c r="A844" s="1">
        <v>2</v>
      </c>
      <c r="B844" s="4">
        <f>Dados_fv[[#This Row],[Horas]]/24</f>
        <v>8.3333333333333329E-2</v>
      </c>
      <c r="C844" s="1" t="s">
        <v>62</v>
      </c>
      <c r="D844" s="21">
        <f>Fv!Q32</f>
        <v>0</v>
      </c>
      <c r="E844" s="1" t="s">
        <v>50</v>
      </c>
      <c r="F844" s="1">
        <v>4</v>
      </c>
      <c r="G844" s="1" t="s">
        <v>7</v>
      </c>
    </row>
    <row r="845" spans="1:7" x14ac:dyDescent="0.3">
      <c r="A845" s="1">
        <v>3</v>
      </c>
      <c r="B845" s="4">
        <f>Dados_fv[[#This Row],[Horas]]/24</f>
        <v>0.125</v>
      </c>
      <c r="C845" s="1" t="s">
        <v>62</v>
      </c>
      <c r="D845" s="21">
        <f>Fv!Q33</f>
        <v>0</v>
      </c>
      <c r="E845" s="1" t="s">
        <v>50</v>
      </c>
      <c r="F845" s="1">
        <v>4</v>
      </c>
      <c r="G845" s="1" t="s">
        <v>7</v>
      </c>
    </row>
    <row r="846" spans="1:7" x14ac:dyDescent="0.3">
      <c r="A846" s="1">
        <v>4</v>
      </c>
      <c r="B846" s="4">
        <f>Dados_fv[[#This Row],[Horas]]/24</f>
        <v>0.16666666666666666</v>
      </c>
      <c r="C846" s="1" t="s">
        <v>62</v>
      </c>
      <c r="D846" s="21">
        <f>Fv!Q34</f>
        <v>0</v>
      </c>
      <c r="E846" s="1" t="s">
        <v>50</v>
      </c>
      <c r="F846" s="1">
        <v>4</v>
      </c>
      <c r="G846" s="1" t="s">
        <v>7</v>
      </c>
    </row>
    <row r="847" spans="1:7" x14ac:dyDescent="0.3">
      <c r="A847" s="1">
        <v>5</v>
      </c>
      <c r="B847" s="4">
        <f>Dados_fv[[#This Row],[Horas]]/24</f>
        <v>0.20833333333333334</v>
      </c>
      <c r="C847" s="1" t="s">
        <v>62</v>
      </c>
      <c r="D847" s="21">
        <f>Fv!Q35</f>
        <v>0</v>
      </c>
      <c r="E847" s="1" t="s">
        <v>50</v>
      </c>
      <c r="F847" s="1">
        <v>4</v>
      </c>
      <c r="G847" s="1" t="s">
        <v>7</v>
      </c>
    </row>
    <row r="848" spans="1:7" x14ac:dyDescent="0.3">
      <c r="A848" s="1">
        <v>6</v>
      </c>
      <c r="B848" s="4">
        <f>Dados_fv[[#This Row],[Horas]]/24</f>
        <v>0.25</v>
      </c>
      <c r="C848" s="1" t="s">
        <v>62</v>
      </c>
      <c r="D848" s="21">
        <f>Fv!Q36</f>
        <v>0</v>
      </c>
      <c r="E848" s="1" t="s">
        <v>50</v>
      </c>
      <c r="F848" s="1">
        <v>4</v>
      </c>
      <c r="G848" s="1" t="s">
        <v>7</v>
      </c>
    </row>
    <row r="849" spans="1:7" x14ac:dyDescent="0.3">
      <c r="A849" s="1">
        <v>7</v>
      </c>
      <c r="B849" s="4">
        <f>Dados_fv[[#This Row],[Horas]]/24</f>
        <v>0.29166666666666669</v>
      </c>
      <c r="C849" s="1" t="s">
        <v>62</v>
      </c>
      <c r="D849" s="21">
        <f>Fv!Q37</f>
        <v>0</v>
      </c>
      <c r="E849" s="1" t="s">
        <v>50</v>
      </c>
      <c r="F849" s="1">
        <v>4</v>
      </c>
      <c r="G849" s="1" t="s">
        <v>7</v>
      </c>
    </row>
    <row r="850" spans="1:7" x14ac:dyDescent="0.3">
      <c r="A850" s="1">
        <v>8</v>
      </c>
      <c r="B850" s="4">
        <f>Dados_fv[[#This Row],[Horas]]/24</f>
        <v>0.33333333333333331</v>
      </c>
      <c r="C850" s="1" t="s">
        <v>62</v>
      </c>
      <c r="D850" s="21">
        <f>Fv!Q38</f>
        <v>0</v>
      </c>
      <c r="E850" s="1" t="s">
        <v>50</v>
      </c>
      <c r="F850" s="1">
        <v>4</v>
      </c>
      <c r="G850" s="1" t="s">
        <v>7</v>
      </c>
    </row>
    <row r="851" spans="1:7" x14ac:dyDescent="0.3">
      <c r="A851" s="1">
        <v>9</v>
      </c>
      <c r="B851" s="4">
        <f>Dados_fv[[#This Row],[Horas]]/24</f>
        <v>0.375</v>
      </c>
      <c r="C851" s="1" t="s">
        <v>62</v>
      </c>
      <c r="D851" s="21">
        <f>Fv!Q39</f>
        <v>0</v>
      </c>
      <c r="E851" s="1" t="s">
        <v>50</v>
      </c>
      <c r="F851" s="1">
        <v>4</v>
      </c>
      <c r="G851" s="1" t="s">
        <v>7</v>
      </c>
    </row>
    <row r="852" spans="1:7" x14ac:dyDescent="0.3">
      <c r="A852" s="1">
        <v>10</v>
      </c>
      <c r="B852" s="4">
        <f>Dados_fv[[#This Row],[Horas]]/24</f>
        <v>0.41666666666666669</v>
      </c>
      <c r="C852" s="1" t="s">
        <v>62</v>
      </c>
      <c r="D852" s="21">
        <f>Fv!Q40</f>
        <v>0</v>
      </c>
      <c r="E852" s="1" t="s">
        <v>50</v>
      </c>
      <c r="F852" s="1">
        <v>4</v>
      </c>
      <c r="G852" s="1" t="s">
        <v>7</v>
      </c>
    </row>
    <row r="853" spans="1:7" x14ac:dyDescent="0.3">
      <c r="A853" s="1">
        <v>11</v>
      </c>
      <c r="B853" s="4">
        <f>Dados_fv[[#This Row],[Horas]]/24</f>
        <v>0.45833333333333331</v>
      </c>
      <c r="C853" s="1" t="s">
        <v>62</v>
      </c>
      <c r="D853" s="21">
        <f>Fv!Q41</f>
        <v>0</v>
      </c>
      <c r="E853" s="1" t="s">
        <v>50</v>
      </c>
      <c r="F853" s="1">
        <v>4</v>
      </c>
      <c r="G853" s="1" t="s">
        <v>7</v>
      </c>
    </row>
    <row r="854" spans="1:7" x14ac:dyDescent="0.3">
      <c r="A854" s="1">
        <v>12</v>
      </c>
      <c r="B854" s="4">
        <f>Dados_fv[[#This Row],[Horas]]/24</f>
        <v>0.5</v>
      </c>
      <c r="C854" s="1" t="s">
        <v>62</v>
      </c>
      <c r="D854" s="21">
        <f>Fv!Q42</f>
        <v>0</v>
      </c>
      <c r="E854" s="1" t="s">
        <v>50</v>
      </c>
      <c r="F854" s="1">
        <v>4</v>
      </c>
      <c r="G854" s="1" t="s">
        <v>7</v>
      </c>
    </row>
    <row r="855" spans="1:7" x14ac:dyDescent="0.3">
      <c r="A855" s="1">
        <v>13</v>
      </c>
      <c r="B855" s="4">
        <f>Dados_fv[[#This Row],[Horas]]/24</f>
        <v>0.54166666666666663</v>
      </c>
      <c r="C855" s="1" t="s">
        <v>62</v>
      </c>
      <c r="D855" s="21">
        <f>Fv!Q43</f>
        <v>0</v>
      </c>
      <c r="E855" s="1" t="s">
        <v>50</v>
      </c>
      <c r="F855" s="1">
        <v>4</v>
      </c>
      <c r="G855" s="1" t="s">
        <v>7</v>
      </c>
    </row>
    <row r="856" spans="1:7" x14ac:dyDescent="0.3">
      <c r="A856" s="1">
        <v>14</v>
      </c>
      <c r="B856" s="4">
        <f>Dados_fv[[#This Row],[Horas]]/24</f>
        <v>0.58333333333333337</v>
      </c>
      <c r="C856" s="1" t="s">
        <v>62</v>
      </c>
      <c r="D856" s="21">
        <f>Fv!Q44</f>
        <v>0</v>
      </c>
      <c r="E856" s="1" t="s">
        <v>50</v>
      </c>
      <c r="F856" s="1">
        <v>4</v>
      </c>
      <c r="G856" s="1" t="s">
        <v>7</v>
      </c>
    </row>
    <row r="857" spans="1:7" x14ac:dyDescent="0.3">
      <c r="A857" s="1">
        <v>15</v>
      </c>
      <c r="B857" s="4">
        <f>Dados_fv[[#This Row],[Horas]]/24</f>
        <v>0.625</v>
      </c>
      <c r="C857" s="1" t="s">
        <v>62</v>
      </c>
      <c r="D857" s="21">
        <f>Fv!Q45</f>
        <v>0</v>
      </c>
      <c r="E857" s="1" t="s">
        <v>50</v>
      </c>
      <c r="F857" s="1">
        <v>4</v>
      </c>
      <c r="G857" s="1" t="s">
        <v>7</v>
      </c>
    </row>
    <row r="858" spans="1:7" x14ac:dyDescent="0.3">
      <c r="A858" s="1">
        <v>16</v>
      </c>
      <c r="B858" s="4">
        <f>Dados_fv[[#This Row],[Horas]]/24</f>
        <v>0.66666666666666663</v>
      </c>
      <c r="C858" s="1" t="s">
        <v>62</v>
      </c>
      <c r="D858" s="21">
        <f>Fv!Q46</f>
        <v>0</v>
      </c>
      <c r="E858" s="1" t="s">
        <v>50</v>
      </c>
      <c r="F858" s="1">
        <v>4</v>
      </c>
      <c r="G858" s="1" t="s">
        <v>7</v>
      </c>
    </row>
    <row r="859" spans="1:7" x14ac:dyDescent="0.3">
      <c r="A859" s="1">
        <v>17</v>
      </c>
      <c r="B859" s="4">
        <f>Dados_fv[[#This Row],[Horas]]/24</f>
        <v>0.70833333333333337</v>
      </c>
      <c r="C859" s="1" t="s">
        <v>62</v>
      </c>
      <c r="D859" s="21">
        <f>Fv!Q47</f>
        <v>0</v>
      </c>
      <c r="E859" s="1" t="s">
        <v>50</v>
      </c>
      <c r="F859" s="1">
        <v>4</v>
      </c>
      <c r="G859" s="1" t="s">
        <v>7</v>
      </c>
    </row>
    <row r="860" spans="1:7" x14ac:dyDescent="0.3">
      <c r="A860" s="1">
        <v>18</v>
      </c>
      <c r="B860" s="4">
        <f>Dados_fv[[#This Row],[Horas]]/24</f>
        <v>0.75</v>
      </c>
      <c r="C860" s="1" t="s">
        <v>62</v>
      </c>
      <c r="D860" s="21">
        <f>Fv!Q48</f>
        <v>0</v>
      </c>
      <c r="E860" s="1" t="s">
        <v>50</v>
      </c>
      <c r="F860" s="1">
        <v>4</v>
      </c>
      <c r="G860" s="1" t="s">
        <v>7</v>
      </c>
    </row>
    <row r="861" spans="1:7" x14ac:dyDescent="0.3">
      <c r="A861" s="1">
        <v>19</v>
      </c>
      <c r="B861" s="4">
        <f>Dados_fv[[#This Row],[Horas]]/24</f>
        <v>0.79166666666666663</v>
      </c>
      <c r="C861" s="1" t="s">
        <v>62</v>
      </c>
      <c r="D861" s="21">
        <f>Fv!Q49</f>
        <v>0</v>
      </c>
      <c r="E861" s="1" t="s">
        <v>50</v>
      </c>
      <c r="F861" s="1">
        <v>4</v>
      </c>
      <c r="G861" s="1" t="s">
        <v>7</v>
      </c>
    </row>
    <row r="862" spans="1:7" x14ac:dyDescent="0.3">
      <c r="A862" s="1">
        <v>20</v>
      </c>
      <c r="B862" s="4">
        <f>Dados_fv[[#This Row],[Horas]]/24</f>
        <v>0.83333333333333337</v>
      </c>
      <c r="C862" s="1" t="s">
        <v>62</v>
      </c>
      <c r="D862" s="21">
        <f>Fv!Q50</f>
        <v>0</v>
      </c>
      <c r="E862" s="1" t="s">
        <v>50</v>
      </c>
      <c r="F862" s="1">
        <v>4</v>
      </c>
      <c r="G862" s="1" t="s">
        <v>7</v>
      </c>
    </row>
    <row r="863" spans="1:7" x14ac:dyDescent="0.3">
      <c r="A863" s="1">
        <v>21</v>
      </c>
      <c r="B863" s="4">
        <f>Dados_fv[[#This Row],[Horas]]/24</f>
        <v>0.875</v>
      </c>
      <c r="C863" s="1" t="s">
        <v>62</v>
      </c>
      <c r="D863" s="21">
        <f>Fv!Q51</f>
        <v>0</v>
      </c>
      <c r="E863" s="1" t="s">
        <v>50</v>
      </c>
      <c r="F863" s="1">
        <v>4</v>
      </c>
      <c r="G863" s="1" t="s">
        <v>7</v>
      </c>
    </row>
    <row r="864" spans="1:7" x14ac:dyDescent="0.3">
      <c r="A864" s="1">
        <v>22</v>
      </c>
      <c r="B864" s="4">
        <f>Dados_fv[[#This Row],[Horas]]/24</f>
        <v>0.91666666666666663</v>
      </c>
      <c r="C864" s="1" t="s">
        <v>62</v>
      </c>
      <c r="D864" s="21">
        <f>Fv!Q52</f>
        <v>0</v>
      </c>
      <c r="E864" s="1" t="s">
        <v>50</v>
      </c>
      <c r="F864" s="1">
        <v>4</v>
      </c>
      <c r="G864" s="1" t="s">
        <v>7</v>
      </c>
    </row>
    <row r="865" spans="1:7" x14ac:dyDescent="0.3">
      <c r="A865" s="1">
        <v>23</v>
      </c>
      <c r="B865" s="4">
        <f>Dados_fv[[#This Row],[Horas]]/24</f>
        <v>0.95833333333333337</v>
      </c>
      <c r="C865" s="1" t="s">
        <v>62</v>
      </c>
      <c r="D865" s="21">
        <f>Fv!Q53</f>
        <v>0</v>
      </c>
      <c r="E865" s="1" t="s">
        <v>50</v>
      </c>
      <c r="F865" s="1">
        <v>4</v>
      </c>
      <c r="G865" s="1" t="s">
        <v>7</v>
      </c>
    </row>
    <row r="866" spans="1:7" x14ac:dyDescent="0.3">
      <c r="A866" s="1">
        <v>0</v>
      </c>
      <c r="B866" s="4">
        <f>Dados_fv[[#This Row],[Horas]]/24</f>
        <v>0</v>
      </c>
      <c r="C866" s="1" t="s">
        <v>65</v>
      </c>
      <c r="D866" s="1">
        <f>Fv!R30</f>
        <v>0</v>
      </c>
      <c r="E866" s="1" t="s">
        <v>48</v>
      </c>
      <c r="F866" s="1">
        <v>1</v>
      </c>
      <c r="G866" s="1" t="s">
        <v>7</v>
      </c>
    </row>
    <row r="867" spans="1:7" x14ac:dyDescent="0.3">
      <c r="A867" s="1">
        <v>1</v>
      </c>
      <c r="B867" s="4">
        <f>Dados_fv[[#This Row],[Horas]]/24</f>
        <v>4.1666666666666664E-2</v>
      </c>
      <c r="C867" s="1" t="s">
        <v>65</v>
      </c>
      <c r="D867" s="1">
        <f>Fv!R31</f>
        <v>0</v>
      </c>
      <c r="E867" s="1" t="s">
        <v>48</v>
      </c>
      <c r="F867" s="1">
        <v>1</v>
      </c>
      <c r="G867" s="1" t="s">
        <v>7</v>
      </c>
    </row>
    <row r="868" spans="1:7" x14ac:dyDescent="0.3">
      <c r="A868" s="1">
        <v>2</v>
      </c>
      <c r="B868" s="4">
        <f>Dados_fv[[#This Row],[Horas]]/24</f>
        <v>8.3333333333333329E-2</v>
      </c>
      <c r="C868" s="1" t="s">
        <v>65</v>
      </c>
      <c r="D868" s="1">
        <f>Fv!R32</f>
        <v>0</v>
      </c>
      <c r="E868" s="1" t="s">
        <v>48</v>
      </c>
      <c r="F868" s="1">
        <v>1</v>
      </c>
      <c r="G868" s="1" t="s">
        <v>7</v>
      </c>
    </row>
    <row r="869" spans="1:7" x14ac:dyDescent="0.3">
      <c r="A869" s="1">
        <v>3</v>
      </c>
      <c r="B869" s="4">
        <f>Dados_fv[[#This Row],[Horas]]/24</f>
        <v>0.125</v>
      </c>
      <c r="C869" s="1" t="s">
        <v>65</v>
      </c>
      <c r="D869" s="1">
        <f>Fv!R33</f>
        <v>0</v>
      </c>
      <c r="E869" s="1" t="s">
        <v>48</v>
      </c>
      <c r="F869" s="1">
        <v>1</v>
      </c>
      <c r="G869" s="1" t="s">
        <v>7</v>
      </c>
    </row>
    <row r="870" spans="1:7" x14ac:dyDescent="0.3">
      <c r="A870" s="1">
        <v>4</v>
      </c>
      <c r="B870" s="4">
        <f>Dados_fv[[#This Row],[Horas]]/24</f>
        <v>0.16666666666666666</v>
      </c>
      <c r="C870" s="1" t="s">
        <v>65</v>
      </c>
      <c r="D870" s="1">
        <f>Fv!R34</f>
        <v>0</v>
      </c>
      <c r="E870" s="1" t="s">
        <v>48</v>
      </c>
      <c r="F870" s="1">
        <v>1</v>
      </c>
      <c r="G870" s="1" t="s">
        <v>7</v>
      </c>
    </row>
    <row r="871" spans="1:7" x14ac:dyDescent="0.3">
      <c r="A871" s="1">
        <v>5</v>
      </c>
      <c r="B871" s="4">
        <f>Dados_fv[[#This Row],[Horas]]/24</f>
        <v>0.20833333333333334</v>
      </c>
      <c r="C871" s="1" t="s">
        <v>65</v>
      </c>
      <c r="D871" s="1">
        <f>Fv!R35</f>
        <v>0</v>
      </c>
      <c r="E871" s="1" t="s">
        <v>48</v>
      </c>
      <c r="F871" s="1">
        <v>1</v>
      </c>
      <c r="G871" s="1" t="s">
        <v>7</v>
      </c>
    </row>
    <row r="872" spans="1:7" x14ac:dyDescent="0.3">
      <c r="A872" s="1">
        <v>6</v>
      </c>
      <c r="B872" s="4">
        <f>Dados_fv[[#This Row],[Horas]]/24</f>
        <v>0.25</v>
      </c>
      <c r="C872" s="1" t="s">
        <v>65</v>
      </c>
      <c r="D872" s="1">
        <f>Fv!R36</f>
        <v>0</v>
      </c>
      <c r="E872" s="1" t="s">
        <v>48</v>
      </c>
      <c r="F872" s="1">
        <v>1</v>
      </c>
      <c r="G872" s="1" t="s">
        <v>7</v>
      </c>
    </row>
    <row r="873" spans="1:7" x14ac:dyDescent="0.3">
      <c r="A873" s="1">
        <v>7</v>
      </c>
      <c r="B873" s="4">
        <f>Dados_fv[[#This Row],[Horas]]/24</f>
        <v>0.29166666666666669</v>
      </c>
      <c r="C873" s="1" t="s">
        <v>65</v>
      </c>
      <c r="D873" s="1">
        <f>Fv!R37</f>
        <v>0</v>
      </c>
      <c r="E873" s="1" t="s">
        <v>48</v>
      </c>
      <c r="F873" s="1">
        <v>1</v>
      </c>
      <c r="G873" s="1" t="s">
        <v>7</v>
      </c>
    </row>
    <row r="874" spans="1:7" x14ac:dyDescent="0.3">
      <c r="A874" s="1">
        <v>8</v>
      </c>
      <c r="B874" s="4">
        <f>Dados_fv[[#This Row],[Horas]]/24</f>
        <v>0.33333333333333331</v>
      </c>
      <c r="C874" s="1" t="s">
        <v>65</v>
      </c>
      <c r="D874" s="1">
        <f>Fv!R38</f>
        <v>0</v>
      </c>
      <c r="E874" s="1" t="s">
        <v>48</v>
      </c>
      <c r="F874" s="1">
        <v>1</v>
      </c>
      <c r="G874" s="1" t="s">
        <v>7</v>
      </c>
    </row>
    <row r="875" spans="1:7" x14ac:dyDescent="0.3">
      <c r="A875" s="1">
        <v>9</v>
      </c>
      <c r="B875" s="4">
        <f>Dados_fv[[#This Row],[Horas]]/24</f>
        <v>0.375</v>
      </c>
      <c r="C875" s="1" t="s">
        <v>65</v>
      </c>
      <c r="D875" s="1">
        <f>Fv!R39</f>
        <v>0</v>
      </c>
      <c r="E875" s="1" t="s">
        <v>48</v>
      </c>
      <c r="F875" s="1">
        <v>1</v>
      </c>
      <c r="G875" s="1" t="s">
        <v>7</v>
      </c>
    </row>
    <row r="876" spans="1:7" x14ac:dyDescent="0.3">
      <c r="A876" s="1">
        <v>10</v>
      </c>
      <c r="B876" s="4">
        <f>Dados_fv[[#This Row],[Horas]]/24</f>
        <v>0.41666666666666669</v>
      </c>
      <c r="C876" s="1" t="s">
        <v>65</v>
      </c>
      <c r="D876" s="1">
        <f>Fv!R40</f>
        <v>0</v>
      </c>
      <c r="E876" s="1" t="s">
        <v>48</v>
      </c>
      <c r="F876" s="1">
        <v>1</v>
      </c>
      <c r="G876" s="1" t="s">
        <v>7</v>
      </c>
    </row>
    <row r="877" spans="1:7" x14ac:dyDescent="0.3">
      <c r="A877" s="1">
        <v>11</v>
      </c>
      <c r="B877" s="4">
        <f>Dados_fv[[#This Row],[Horas]]/24</f>
        <v>0.45833333333333331</v>
      </c>
      <c r="C877" s="1" t="s">
        <v>65</v>
      </c>
      <c r="D877" s="1">
        <f>Fv!R41</f>
        <v>0</v>
      </c>
      <c r="E877" s="1" t="s">
        <v>48</v>
      </c>
      <c r="F877" s="1">
        <v>1</v>
      </c>
      <c r="G877" s="1" t="s">
        <v>7</v>
      </c>
    </row>
    <row r="878" spans="1:7" x14ac:dyDescent="0.3">
      <c r="A878" s="1">
        <v>12</v>
      </c>
      <c r="B878" s="4">
        <f>Dados_fv[[#This Row],[Horas]]/24</f>
        <v>0.5</v>
      </c>
      <c r="C878" s="1" t="s">
        <v>65</v>
      </c>
      <c r="D878" s="1">
        <f>Fv!R42</f>
        <v>0</v>
      </c>
      <c r="E878" s="1" t="s">
        <v>48</v>
      </c>
      <c r="F878" s="1">
        <v>1</v>
      </c>
      <c r="G878" s="1" t="s">
        <v>7</v>
      </c>
    </row>
    <row r="879" spans="1:7" x14ac:dyDescent="0.3">
      <c r="A879" s="1">
        <v>13</v>
      </c>
      <c r="B879" s="4">
        <f>Dados_fv[[#This Row],[Horas]]/24</f>
        <v>0.54166666666666663</v>
      </c>
      <c r="C879" s="1" t="s">
        <v>65</v>
      </c>
      <c r="D879" s="1">
        <f>Fv!R43</f>
        <v>0</v>
      </c>
      <c r="E879" s="1" t="s">
        <v>48</v>
      </c>
      <c r="F879" s="1">
        <v>1</v>
      </c>
      <c r="G879" s="1" t="s">
        <v>7</v>
      </c>
    </row>
    <row r="880" spans="1:7" x14ac:dyDescent="0.3">
      <c r="A880" s="1">
        <v>14</v>
      </c>
      <c r="B880" s="4">
        <f>Dados_fv[[#This Row],[Horas]]/24</f>
        <v>0.58333333333333337</v>
      </c>
      <c r="C880" s="1" t="s">
        <v>65</v>
      </c>
      <c r="D880" s="1">
        <f>Fv!R44</f>
        <v>0</v>
      </c>
      <c r="E880" s="1" t="s">
        <v>48</v>
      </c>
      <c r="F880" s="1">
        <v>1</v>
      </c>
      <c r="G880" s="1" t="s">
        <v>7</v>
      </c>
    </row>
    <row r="881" spans="1:7" x14ac:dyDescent="0.3">
      <c r="A881" s="1">
        <v>15</v>
      </c>
      <c r="B881" s="4">
        <f>Dados_fv[[#This Row],[Horas]]/24</f>
        <v>0.625</v>
      </c>
      <c r="C881" s="1" t="s">
        <v>65</v>
      </c>
      <c r="D881" s="1">
        <f>Fv!R45</f>
        <v>0</v>
      </c>
      <c r="E881" s="1" t="s">
        <v>48</v>
      </c>
      <c r="F881" s="1">
        <v>1</v>
      </c>
      <c r="G881" s="1" t="s">
        <v>7</v>
      </c>
    </row>
    <row r="882" spans="1:7" x14ac:dyDescent="0.3">
      <c r="A882" s="1">
        <v>16</v>
      </c>
      <c r="B882" s="4">
        <f>Dados_fv[[#This Row],[Horas]]/24</f>
        <v>0.66666666666666663</v>
      </c>
      <c r="C882" s="1" t="s">
        <v>65</v>
      </c>
      <c r="D882" s="1">
        <f>Fv!R46</f>
        <v>0</v>
      </c>
      <c r="E882" s="1" t="s">
        <v>48</v>
      </c>
      <c r="F882" s="1">
        <v>1</v>
      </c>
      <c r="G882" s="1" t="s">
        <v>7</v>
      </c>
    </row>
    <row r="883" spans="1:7" x14ac:dyDescent="0.3">
      <c r="A883" s="1">
        <v>17</v>
      </c>
      <c r="B883" s="4">
        <f>Dados_fv[[#This Row],[Horas]]/24</f>
        <v>0.70833333333333337</v>
      </c>
      <c r="C883" s="1" t="s">
        <v>65</v>
      </c>
      <c r="D883" s="1">
        <f>Fv!R47</f>
        <v>0</v>
      </c>
      <c r="E883" s="1" t="s">
        <v>48</v>
      </c>
      <c r="F883" s="1">
        <v>1</v>
      </c>
      <c r="G883" s="1" t="s">
        <v>7</v>
      </c>
    </row>
    <row r="884" spans="1:7" x14ac:dyDescent="0.3">
      <c r="A884" s="1">
        <v>18</v>
      </c>
      <c r="B884" s="4">
        <f>Dados_fv[[#This Row],[Horas]]/24</f>
        <v>0.75</v>
      </c>
      <c r="C884" s="1" t="s">
        <v>65</v>
      </c>
      <c r="D884" s="1">
        <f>Fv!R48</f>
        <v>0</v>
      </c>
      <c r="E884" s="1" t="s">
        <v>48</v>
      </c>
      <c r="F884" s="1">
        <v>1</v>
      </c>
      <c r="G884" s="1" t="s">
        <v>7</v>
      </c>
    </row>
    <row r="885" spans="1:7" x14ac:dyDescent="0.3">
      <c r="A885" s="1">
        <v>19</v>
      </c>
      <c r="B885" s="4">
        <f>Dados_fv[[#This Row],[Horas]]/24</f>
        <v>0.79166666666666663</v>
      </c>
      <c r="C885" s="1" t="s">
        <v>65</v>
      </c>
      <c r="D885" s="1">
        <f>Fv!R49</f>
        <v>0</v>
      </c>
      <c r="E885" s="1" t="s">
        <v>48</v>
      </c>
      <c r="F885" s="1">
        <v>1</v>
      </c>
      <c r="G885" s="1" t="s">
        <v>7</v>
      </c>
    </row>
    <row r="886" spans="1:7" x14ac:dyDescent="0.3">
      <c r="A886" s="1">
        <v>20</v>
      </c>
      <c r="B886" s="4">
        <f>Dados_fv[[#This Row],[Horas]]/24</f>
        <v>0.83333333333333337</v>
      </c>
      <c r="C886" s="1" t="s">
        <v>65</v>
      </c>
      <c r="D886" s="1">
        <f>Fv!R50</f>
        <v>0</v>
      </c>
      <c r="E886" s="1" t="s">
        <v>48</v>
      </c>
      <c r="F886" s="1">
        <v>1</v>
      </c>
      <c r="G886" s="1" t="s">
        <v>7</v>
      </c>
    </row>
    <row r="887" spans="1:7" x14ac:dyDescent="0.3">
      <c r="A887" s="1">
        <v>21</v>
      </c>
      <c r="B887" s="4">
        <f>Dados_fv[[#This Row],[Horas]]/24</f>
        <v>0.875</v>
      </c>
      <c r="C887" s="1" t="s">
        <v>65</v>
      </c>
      <c r="D887" s="1">
        <f>Fv!R51</f>
        <v>0</v>
      </c>
      <c r="E887" s="1" t="s">
        <v>48</v>
      </c>
      <c r="F887" s="1">
        <v>1</v>
      </c>
      <c r="G887" s="1" t="s">
        <v>7</v>
      </c>
    </row>
    <row r="888" spans="1:7" x14ac:dyDescent="0.3">
      <c r="A888" s="1">
        <v>22</v>
      </c>
      <c r="B888" s="4">
        <f>Dados_fv[[#This Row],[Horas]]/24</f>
        <v>0.91666666666666663</v>
      </c>
      <c r="C888" s="1" t="s">
        <v>65</v>
      </c>
      <c r="D888" s="1">
        <f>Fv!R52</f>
        <v>0</v>
      </c>
      <c r="E888" s="1" t="s">
        <v>48</v>
      </c>
      <c r="F888" s="1">
        <v>1</v>
      </c>
      <c r="G888" s="1" t="s">
        <v>7</v>
      </c>
    </row>
    <row r="889" spans="1:7" x14ac:dyDescent="0.3">
      <c r="A889" s="1">
        <v>23</v>
      </c>
      <c r="B889" s="4">
        <f>Dados_fv[[#This Row],[Horas]]/24</f>
        <v>0.95833333333333337</v>
      </c>
      <c r="C889" s="1" t="s">
        <v>65</v>
      </c>
      <c r="D889" s="1">
        <f>Fv!R53</f>
        <v>0</v>
      </c>
      <c r="E889" s="1" t="s">
        <v>48</v>
      </c>
      <c r="F889" s="1">
        <v>1</v>
      </c>
      <c r="G889" s="1" t="s">
        <v>7</v>
      </c>
    </row>
    <row r="890" spans="1:7" x14ac:dyDescent="0.3">
      <c r="A890" s="1">
        <v>0</v>
      </c>
      <c r="B890" s="4">
        <f>Dados_fv[[#This Row],[Horas]]/24</f>
        <v>0</v>
      </c>
      <c r="C890" s="1" t="s">
        <v>65</v>
      </c>
      <c r="D890" s="1">
        <f>Fv!S30</f>
        <v>0</v>
      </c>
      <c r="E890" s="1" t="s">
        <v>30</v>
      </c>
      <c r="F890" s="1">
        <v>2</v>
      </c>
      <c r="G890" s="1" t="s">
        <v>7</v>
      </c>
    </row>
    <row r="891" spans="1:7" x14ac:dyDescent="0.3">
      <c r="A891" s="1">
        <v>1</v>
      </c>
      <c r="B891" s="4">
        <f>Dados_fv[[#This Row],[Horas]]/24</f>
        <v>4.1666666666666664E-2</v>
      </c>
      <c r="C891" s="1" t="s">
        <v>65</v>
      </c>
      <c r="D891" s="1">
        <f>Fv!S31</f>
        <v>0</v>
      </c>
      <c r="E891" s="1" t="s">
        <v>30</v>
      </c>
      <c r="F891" s="1">
        <v>2</v>
      </c>
      <c r="G891" s="1" t="s">
        <v>7</v>
      </c>
    </row>
    <row r="892" spans="1:7" x14ac:dyDescent="0.3">
      <c r="A892" s="1">
        <v>2</v>
      </c>
      <c r="B892" s="4">
        <f>Dados_fv[[#This Row],[Horas]]/24</f>
        <v>8.3333333333333329E-2</v>
      </c>
      <c r="C892" s="1" t="s">
        <v>65</v>
      </c>
      <c r="D892" s="1">
        <f>Fv!S32</f>
        <v>0</v>
      </c>
      <c r="E892" s="1" t="s">
        <v>30</v>
      </c>
      <c r="F892" s="1">
        <v>2</v>
      </c>
      <c r="G892" s="1" t="s">
        <v>7</v>
      </c>
    </row>
    <row r="893" spans="1:7" x14ac:dyDescent="0.3">
      <c r="A893" s="1">
        <v>3</v>
      </c>
      <c r="B893" s="4">
        <f>Dados_fv[[#This Row],[Horas]]/24</f>
        <v>0.125</v>
      </c>
      <c r="C893" s="1" t="s">
        <v>65</v>
      </c>
      <c r="D893" s="1">
        <f>Fv!S33</f>
        <v>0</v>
      </c>
      <c r="E893" s="1" t="s">
        <v>30</v>
      </c>
      <c r="F893" s="1">
        <v>2</v>
      </c>
      <c r="G893" s="1" t="s">
        <v>7</v>
      </c>
    </row>
    <row r="894" spans="1:7" x14ac:dyDescent="0.3">
      <c r="A894" s="1">
        <v>4</v>
      </c>
      <c r="B894" s="4">
        <f>Dados_fv[[#This Row],[Horas]]/24</f>
        <v>0.16666666666666666</v>
      </c>
      <c r="C894" s="1" t="s">
        <v>65</v>
      </c>
      <c r="D894" s="1">
        <f>Fv!S34</f>
        <v>0</v>
      </c>
      <c r="E894" s="1" t="s">
        <v>30</v>
      </c>
      <c r="F894" s="1">
        <v>2</v>
      </c>
      <c r="G894" s="1" t="s">
        <v>7</v>
      </c>
    </row>
    <row r="895" spans="1:7" x14ac:dyDescent="0.3">
      <c r="A895" s="1">
        <v>5</v>
      </c>
      <c r="B895" s="4">
        <f>Dados_fv[[#This Row],[Horas]]/24</f>
        <v>0.20833333333333334</v>
      </c>
      <c r="C895" s="1" t="s">
        <v>65</v>
      </c>
      <c r="D895" s="1">
        <f>Fv!S35</f>
        <v>0</v>
      </c>
      <c r="E895" s="1" t="s">
        <v>30</v>
      </c>
      <c r="F895" s="1">
        <v>2</v>
      </c>
      <c r="G895" s="1" t="s">
        <v>7</v>
      </c>
    </row>
    <row r="896" spans="1:7" x14ac:dyDescent="0.3">
      <c r="A896" s="1">
        <v>6</v>
      </c>
      <c r="B896" s="4">
        <f>Dados_fv[[#This Row],[Horas]]/24</f>
        <v>0.25</v>
      </c>
      <c r="C896" s="1" t="s">
        <v>65</v>
      </c>
      <c r="D896" s="1">
        <f>Fv!S36</f>
        <v>0</v>
      </c>
      <c r="E896" s="1" t="s">
        <v>30</v>
      </c>
      <c r="F896" s="1">
        <v>2</v>
      </c>
      <c r="G896" s="1" t="s">
        <v>7</v>
      </c>
    </row>
    <row r="897" spans="1:7" x14ac:dyDescent="0.3">
      <c r="A897" s="1">
        <v>7</v>
      </c>
      <c r="B897" s="4">
        <f>Dados_fv[[#This Row],[Horas]]/24</f>
        <v>0.29166666666666669</v>
      </c>
      <c r="C897" s="1" t="s">
        <v>65</v>
      </c>
      <c r="D897" s="1">
        <f>Fv!S37</f>
        <v>0</v>
      </c>
      <c r="E897" s="1" t="s">
        <v>30</v>
      </c>
      <c r="F897" s="1">
        <v>2</v>
      </c>
      <c r="G897" s="1" t="s">
        <v>7</v>
      </c>
    </row>
    <row r="898" spans="1:7" x14ac:dyDescent="0.3">
      <c r="A898" s="1">
        <v>8</v>
      </c>
      <c r="B898" s="4">
        <f>Dados_fv[[#This Row],[Horas]]/24</f>
        <v>0.33333333333333331</v>
      </c>
      <c r="C898" s="1" t="s">
        <v>65</v>
      </c>
      <c r="D898" s="1">
        <f>Fv!S38</f>
        <v>0</v>
      </c>
      <c r="E898" s="1" t="s">
        <v>30</v>
      </c>
      <c r="F898" s="1">
        <v>2</v>
      </c>
      <c r="G898" s="1" t="s">
        <v>7</v>
      </c>
    </row>
    <row r="899" spans="1:7" x14ac:dyDescent="0.3">
      <c r="A899" s="1">
        <v>9</v>
      </c>
      <c r="B899" s="4">
        <f>Dados_fv[[#This Row],[Horas]]/24</f>
        <v>0.375</v>
      </c>
      <c r="C899" s="1" t="s">
        <v>65</v>
      </c>
      <c r="D899" s="1">
        <f>Fv!S39</f>
        <v>0</v>
      </c>
      <c r="E899" s="1" t="s">
        <v>30</v>
      </c>
      <c r="F899" s="1">
        <v>2</v>
      </c>
      <c r="G899" s="1" t="s">
        <v>7</v>
      </c>
    </row>
    <row r="900" spans="1:7" x14ac:dyDescent="0.3">
      <c r="A900" s="1">
        <v>10</v>
      </c>
      <c r="B900" s="4">
        <f>Dados_fv[[#This Row],[Horas]]/24</f>
        <v>0.41666666666666669</v>
      </c>
      <c r="C900" s="1" t="s">
        <v>65</v>
      </c>
      <c r="D900" s="1">
        <f>Fv!S40</f>
        <v>0</v>
      </c>
      <c r="E900" s="1" t="s">
        <v>30</v>
      </c>
      <c r="F900" s="1">
        <v>2</v>
      </c>
      <c r="G900" s="1" t="s">
        <v>7</v>
      </c>
    </row>
    <row r="901" spans="1:7" x14ac:dyDescent="0.3">
      <c r="A901" s="1">
        <v>11</v>
      </c>
      <c r="B901" s="4">
        <f>Dados_fv[[#This Row],[Horas]]/24</f>
        <v>0.45833333333333331</v>
      </c>
      <c r="C901" s="1" t="s">
        <v>65</v>
      </c>
      <c r="D901" s="1">
        <f>Fv!S41</f>
        <v>0</v>
      </c>
      <c r="E901" s="1" t="s">
        <v>30</v>
      </c>
      <c r="F901" s="1">
        <v>2</v>
      </c>
      <c r="G901" s="1" t="s">
        <v>7</v>
      </c>
    </row>
    <row r="902" spans="1:7" x14ac:dyDescent="0.3">
      <c r="A902" s="1">
        <v>12</v>
      </c>
      <c r="B902" s="4">
        <f>Dados_fv[[#This Row],[Horas]]/24</f>
        <v>0.5</v>
      </c>
      <c r="C902" s="1" t="s">
        <v>65</v>
      </c>
      <c r="D902" s="1">
        <f>Fv!S42</f>
        <v>0</v>
      </c>
      <c r="E902" s="1" t="s">
        <v>30</v>
      </c>
      <c r="F902" s="1">
        <v>2</v>
      </c>
      <c r="G902" s="1" t="s">
        <v>7</v>
      </c>
    </row>
    <row r="903" spans="1:7" x14ac:dyDescent="0.3">
      <c r="A903" s="1">
        <v>13</v>
      </c>
      <c r="B903" s="4">
        <f>Dados_fv[[#This Row],[Horas]]/24</f>
        <v>0.54166666666666663</v>
      </c>
      <c r="C903" s="1" t="s">
        <v>65</v>
      </c>
      <c r="D903" s="1">
        <f>Fv!S43</f>
        <v>0</v>
      </c>
      <c r="E903" s="1" t="s">
        <v>30</v>
      </c>
      <c r="F903" s="1">
        <v>2</v>
      </c>
      <c r="G903" s="1" t="s">
        <v>7</v>
      </c>
    </row>
    <row r="904" spans="1:7" x14ac:dyDescent="0.3">
      <c r="A904" s="1">
        <v>14</v>
      </c>
      <c r="B904" s="4">
        <f>Dados_fv[[#This Row],[Horas]]/24</f>
        <v>0.58333333333333337</v>
      </c>
      <c r="C904" s="1" t="s">
        <v>65</v>
      </c>
      <c r="D904" s="1">
        <f>Fv!S44</f>
        <v>0</v>
      </c>
      <c r="E904" s="1" t="s">
        <v>30</v>
      </c>
      <c r="F904" s="1">
        <v>2</v>
      </c>
      <c r="G904" s="1" t="s">
        <v>7</v>
      </c>
    </row>
    <row r="905" spans="1:7" x14ac:dyDescent="0.3">
      <c r="A905" s="1">
        <v>15</v>
      </c>
      <c r="B905" s="4">
        <f>Dados_fv[[#This Row],[Horas]]/24</f>
        <v>0.625</v>
      </c>
      <c r="C905" s="1" t="s">
        <v>65</v>
      </c>
      <c r="D905" s="1">
        <f>Fv!S45</f>
        <v>0</v>
      </c>
      <c r="E905" s="1" t="s">
        <v>30</v>
      </c>
      <c r="F905" s="1">
        <v>2</v>
      </c>
      <c r="G905" s="1" t="s">
        <v>7</v>
      </c>
    </row>
    <row r="906" spans="1:7" x14ac:dyDescent="0.3">
      <c r="A906" s="1">
        <v>16</v>
      </c>
      <c r="B906" s="4">
        <f>Dados_fv[[#This Row],[Horas]]/24</f>
        <v>0.66666666666666663</v>
      </c>
      <c r="C906" s="1" t="s">
        <v>65</v>
      </c>
      <c r="D906" s="1">
        <f>Fv!S46</f>
        <v>0</v>
      </c>
      <c r="E906" s="1" t="s">
        <v>30</v>
      </c>
      <c r="F906" s="1">
        <v>2</v>
      </c>
      <c r="G906" s="1" t="s">
        <v>7</v>
      </c>
    </row>
    <row r="907" spans="1:7" x14ac:dyDescent="0.3">
      <c r="A907" s="1">
        <v>17</v>
      </c>
      <c r="B907" s="4">
        <f>Dados_fv[[#This Row],[Horas]]/24</f>
        <v>0.70833333333333337</v>
      </c>
      <c r="C907" s="1" t="s">
        <v>65</v>
      </c>
      <c r="D907" s="1">
        <f>Fv!S47</f>
        <v>0</v>
      </c>
      <c r="E907" s="1" t="s">
        <v>30</v>
      </c>
      <c r="F907" s="1">
        <v>2</v>
      </c>
      <c r="G907" s="1" t="s">
        <v>7</v>
      </c>
    </row>
    <row r="908" spans="1:7" x14ac:dyDescent="0.3">
      <c r="A908" s="1">
        <v>18</v>
      </c>
      <c r="B908" s="4">
        <f>Dados_fv[[#This Row],[Horas]]/24</f>
        <v>0.75</v>
      </c>
      <c r="C908" s="1" t="s">
        <v>65</v>
      </c>
      <c r="D908" s="1">
        <f>Fv!S48</f>
        <v>0</v>
      </c>
      <c r="E908" s="1" t="s">
        <v>30</v>
      </c>
      <c r="F908" s="1">
        <v>2</v>
      </c>
      <c r="G908" s="1" t="s">
        <v>7</v>
      </c>
    </row>
    <row r="909" spans="1:7" x14ac:dyDescent="0.3">
      <c r="A909" s="1">
        <v>19</v>
      </c>
      <c r="B909" s="4">
        <f>Dados_fv[[#This Row],[Horas]]/24</f>
        <v>0.79166666666666663</v>
      </c>
      <c r="C909" s="1" t="s">
        <v>65</v>
      </c>
      <c r="D909" s="1">
        <f>Fv!S49</f>
        <v>0</v>
      </c>
      <c r="E909" s="1" t="s">
        <v>30</v>
      </c>
      <c r="F909" s="1">
        <v>2</v>
      </c>
      <c r="G909" s="1" t="s">
        <v>7</v>
      </c>
    </row>
    <row r="910" spans="1:7" x14ac:dyDescent="0.3">
      <c r="A910" s="1">
        <v>20</v>
      </c>
      <c r="B910" s="4">
        <f>Dados_fv[[#This Row],[Horas]]/24</f>
        <v>0.83333333333333337</v>
      </c>
      <c r="C910" s="1" t="s">
        <v>65</v>
      </c>
      <c r="D910" s="1">
        <f>Fv!S50</f>
        <v>0</v>
      </c>
      <c r="E910" s="1" t="s">
        <v>30</v>
      </c>
      <c r="F910" s="1">
        <v>2</v>
      </c>
      <c r="G910" s="1" t="s">
        <v>7</v>
      </c>
    </row>
    <row r="911" spans="1:7" x14ac:dyDescent="0.3">
      <c r="A911" s="1">
        <v>21</v>
      </c>
      <c r="B911" s="4">
        <f>Dados_fv[[#This Row],[Horas]]/24</f>
        <v>0.875</v>
      </c>
      <c r="C911" s="1" t="s">
        <v>65</v>
      </c>
      <c r="D911" s="1">
        <f>Fv!S51</f>
        <v>0</v>
      </c>
      <c r="E911" s="1" t="s">
        <v>30</v>
      </c>
      <c r="F911" s="1">
        <v>2</v>
      </c>
      <c r="G911" s="1" t="s">
        <v>7</v>
      </c>
    </row>
    <row r="912" spans="1:7" x14ac:dyDescent="0.3">
      <c r="A912" s="1">
        <v>22</v>
      </c>
      <c r="B912" s="4">
        <f>Dados_fv[[#This Row],[Horas]]/24</f>
        <v>0.91666666666666663</v>
      </c>
      <c r="C912" s="1" t="s">
        <v>65</v>
      </c>
      <c r="D912" s="1">
        <f>Fv!S52</f>
        <v>0</v>
      </c>
      <c r="E912" s="1" t="s">
        <v>30</v>
      </c>
      <c r="F912" s="1">
        <v>2</v>
      </c>
      <c r="G912" s="1" t="s">
        <v>7</v>
      </c>
    </row>
    <row r="913" spans="1:7" x14ac:dyDescent="0.3">
      <c r="A913" s="1">
        <v>23</v>
      </c>
      <c r="B913" s="4">
        <f>Dados_fv[[#This Row],[Horas]]/24</f>
        <v>0.95833333333333337</v>
      </c>
      <c r="C913" s="1" t="s">
        <v>65</v>
      </c>
      <c r="D913" s="1">
        <f>Fv!S53</f>
        <v>0</v>
      </c>
      <c r="E913" s="1" t="s">
        <v>30</v>
      </c>
      <c r="F913" s="1">
        <v>2</v>
      </c>
      <c r="G913" s="1" t="s">
        <v>7</v>
      </c>
    </row>
    <row r="914" spans="1:7" x14ac:dyDescent="0.3">
      <c r="A914" s="1">
        <v>0</v>
      </c>
      <c r="B914" s="4">
        <f>Dados_fv[[#This Row],[Horas]]/24</f>
        <v>0</v>
      </c>
      <c r="C914" s="1" t="s">
        <v>65</v>
      </c>
      <c r="D914" s="1">
        <f>Fv!T30</f>
        <v>0</v>
      </c>
      <c r="E914" s="1" t="s">
        <v>49</v>
      </c>
      <c r="F914" s="1">
        <v>3</v>
      </c>
      <c r="G914" s="1" t="s">
        <v>7</v>
      </c>
    </row>
    <row r="915" spans="1:7" x14ac:dyDescent="0.3">
      <c r="A915" s="1">
        <v>1</v>
      </c>
      <c r="B915" s="4">
        <f>Dados_fv[[#This Row],[Horas]]/24</f>
        <v>4.1666666666666664E-2</v>
      </c>
      <c r="C915" s="1" t="s">
        <v>65</v>
      </c>
      <c r="D915" s="1">
        <f>Fv!T31</f>
        <v>0</v>
      </c>
      <c r="E915" s="1" t="s">
        <v>49</v>
      </c>
      <c r="F915" s="1">
        <v>3</v>
      </c>
      <c r="G915" s="1" t="s">
        <v>7</v>
      </c>
    </row>
    <row r="916" spans="1:7" x14ac:dyDescent="0.3">
      <c r="A916" s="1">
        <v>2</v>
      </c>
      <c r="B916" s="4">
        <f>Dados_fv[[#This Row],[Horas]]/24</f>
        <v>8.3333333333333329E-2</v>
      </c>
      <c r="C916" s="1" t="s">
        <v>65</v>
      </c>
      <c r="D916" s="1">
        <f>Fv!T32</f>
        <v>0</v>
      </c>
      <c r="E916" s="1" t="s">
        <v>49</v>
      </c>
      <c r="F916" s="1">
        <v>3</v>
      </c>
      <c r="G916" s="1" t="s">
        <v>7</v>
      </c>
    </row>
    <row r="917" spans="1:7" x14ac:dyDescent="0.3">
      <c r="A917" s="1">
        <v>3</v>
      </c>
      <c r="B917" s="4">
        <f>Dados_fv[[#This Row],[Horas]]/24</f>
        <v>0.125</v>
      </c>
      <c r="C917" s="1" t="s">
        <v>65</v>
      </c>
      <c r="D917" s="1">
        <f>Fv!T33</f>
        <v>0</v>
      </c>
      <c r="E917" s="1" t="s">
        <v>49</v>
      </c>
      <c r="F917" s="1">
        <v>3</v>
      </c>
      <c r="G917" s="1" t="s">
        <v>7</v>
      </c>
    </row>
    <row r="918" spans="1:7" x14ac:dyDescent="0.3">
      <c r="A918" s="1">
        <v>4</v>
      </c>
      <c r="B918" s="4">
        <f>Dados_fv[[#This Row],[Horas]]/24</f>
        <v>0.16666666666666666</v>
      </c>
      <c r="C918" s="1" t="s">
        <v>65</v>
      </c>
      <c r="D918" s="1">
        <f>Fv!T34</f>
        <v>0</v>
      </c>
      <c r="E918" s="1" t="s">
        <v>49</v>
      </c>
      <c r="F918" s="1">
        <v>3</v>
      </c>
      <c r="G918" s="1" t="s">
        <v>7</v>
      </c>
    </row>
    <row r="919" spans="1:7" x14ac:dyDescent="0.3">
      <c r="A919" s="1">
        <v>5</v>
      </c>
      <c r="B919" s="4">
        <f>Dados_fv[[#This Row],[Horas]]/24</f>
        <v>0.20833333333333334</v>
      </c>
      <c r="C919" s="1" t="s">
        <v>65</v>
      </c>
      <c r="D919" s="1">
        <f>Fv!T35</f>
        <v>0</v>
      </c>
      <c r="E919" s="1" t="s">
        <v>49</v>
      </c>
      <c r="F919" s="1">
        <v>3</v>
      </c>
      <c r="G919" s="1" t="s">
        <v>7</v>
      </c>
    </row>
    <row r="920" spans="1:7" x14ac:dyDescent="0.3">
      <c r="A920" s="1">
        <v>6</v>
      </c>
      <c r="B920" s="4">
        <f>Dados_fv[[#This Row],[Horas]]/24</f>
        <v>0.25</v>
      </c>
      <c r="C920" s="1" t="s">
        <v>65</v>
      </c>
      <c r="D920" s="1">
        <f>Fv!T36</f>
        <v>0</v>
      </c>
      <c r="E920" s="1" t="s">
        <v>49</v>
      </c>
      <c r="F920" s="1">
        <v>3</v>
      </c>
      <c r="G920" s="1" t="s">
        <v>7</v>
      </c>
    </row>
    <row r="921" spans="1:7" x14ac:dyDescent="0.3">
      <c r="A921" s="1">
        <v>7</v>
      </c>
      <c r="B921" s="4">
        <f>Dados_fv[[#This Row],[Horas]]/24</f>
        <v>0.29166666666666669</v>
      </c>
      <c r="C921" s="1" t="s">
        <v>65</v>
      </c>
      <c r="D921" s="1">
        <f>Fv!T37</f>
        <v>0</v>
      </c>
      <c r="E921" s="1" t="s">
        <v>49</v>
      </c>
      <c r="F921" s="1">
        <v>3</v>
      </c>
      <c r="G921" s="1" t="s">
        <v>7</v>
      </c>
    </row>
    <row r="922" spans="1:7" x14ac:dyDescent="0.3">
      <c r="A922" s="1">
        <v>8</v>
      </c>
      <c r="B922" s="4">
        <f>Dados_fv[[#This Row],[Horas]]/24</f>
        <v>0.33333333333333331</v>
      </c>
      <c r="C922" s="1" t="s">
        <v>65</v>
      </c>
      <c r="D922" s="1">
        <f>Fv!T38</f>
        <v>0</v>
      </c>
      <c r="E922" s="1" t="s">
        <v>49</v>
      </c>
      <c r="F922" s="1">
        <v>3</v>
      </c>
      <c r="G922" s="1" t="s">
        <v>7</v>
      </c>
    </row>
    <row r="923" spans="1:7" x14ac:dyDescent="0.3">
      <c r="A923" s="1">
        <v>9</v>
      </c>
      <c r="B923" s="4">
        <f>Dados_fv[[#This Row],[Horas]]/24</f>
        <v>0.375</v>
      </c>
      <c r="C923" s="1" t="s">
        <v>65</v>
      </c>
      <c r="D923" s="1">
        <f>Fv!T39</f>
        <v>0</v>
      </c>
      <c r="E923" s="1" t="s">
        <v>49</v>
      </c>
      <c r="F923" s="1">
        <v>3</v>
      </c>
      <c r="G923" s="1" t="s">
        <v>7</v>
      </c>
    </row>
    <row r="924" spans="1:7" x14ac:dyDescent="0.3">
      <c r="A924" s="1">
        <v>10</v>
      </c>
      <c r="B924" s="4">
        <f>Dados_fv[[#This Row],[Horas]]/24</f>
        <v>0.41666666666666669</v>
      </c>
      <c r="C924" s="1" t="s">
        <v>65</v>
      </c>
      <c r="D924" s="1">
        <f>Fv!T40</f>
        <v>0</v>
      </c>
      <c r="E924" s="1" t="s">
        <v>49</v>
      </c>
      <c r="F924" s="1">
        <v>3</v>
      </c>
      <c r="G924" s="1" t="s">
        <v>7</v>
      </c>
    </row>
    <row r="925" spans="1:7" x14ac:dyDescent="0.3">
      <c r="A925" s="1">
        <v>11</v>
      </c>
      <c r="B925" s="4">
        <f>Dados_fv[[#This Row],[Horas]]/24</f>
        <v>0.45833333333333331</v>
      </c>
      <c r="C925" s="1" t="s">
        <v>65</v>
      </c>
      <c r="D925" s="1">
        <f>Fv!T41</f>
        <v>0</v>
      </c>
      <c r="E925" s="1" t="s">
        <v>49</v>
      </c>
      <c r="F925" s="1">
        <v>3</v>
      </c>
      <c r="G925" s="1" t="s">
        <v>7</v>
      </c>
    </row>
    <row r="926" spans="1:7" x14ac:dyDescent="0.3">
      <c r="A926" s="1">
        <v>12</v>
      </c>
      <c r="B926" s="4">
        <f>Dados_fv[[#This Row],[Horas]]/24</f>
        <v>0.5</v>
      </c>
      <c r="C926" s="1" t="s">
        <v>65</v>
      </c>
      <c r="D926" s="1">
        <f>Fv!T42</f>
        <v>0</v>
      </c>
      <c r="E926" s="1" t="s">
        <v>49</v>
      </c>
      <c r="F926" s="1">
        <v>3</v>
      </c>
      <c r="G926" s="1" t="s">
        <v>7</v>
      </c>
    </row>
    <row r="927" spans="1:7" x14ac:dyDescent="0.3">
      <c r="A927" s="1">
        <v>13</v>
      </c>
      <c r="B927" s="4">
        <f>Dados_fv[[#This Row],[Horas]]/24</f>
        <v>0.54166666666666663</v>
      </c>
      <c r="C927" s="1" t="s">
        <v>65</v>
      </c>
      <c r="D927" s="1">
        <f>Fv!T43</f>
        <v>0</v>
      </c>
      <c r="E927" s="1" t="s">
        <v>49</v>
      </c>
      <c r="F927" s="1">
        <v>3</v>
      </c>
      <c r="G927" s="1" t="s">
        <v>7</v>
      </c>
    </row>
    <row r="928" spans="1:7" x14ac:dyDescent="0.3">
      <c r="A928" s="1">
        <v>14</v>
      </c>
      <c r="B928" s="4">
        <f>Dados_fv[[#This Row],[Horas]]/24</f>
        <v>0.58333333333333337</v>
      </c>
      <c r="C928" s="1" t="s">
        <v>65</v>
      </c>
      <c r="D928" s="1">
        <f>Fv!T44</f>
        <v>0</v>
      </c>
      <c r="E928" s="1" t="s">
        <v>49</v>
      </c>
      <c r="F928" s="1">
        <v>3</v>
      </c>
      <c r="G928" s="1" t="s">
        <v>7</v>
      </c>
    </row>
    <row r="929" spans="1:7" x14ac:dyDescent="0.3">
      <c r="A929" s="1">
        <v>15</v>
      </c>
      <c r="B929" s="4">
        <f>Dados_fv[[#This Row],[Horas]]/24</f>
        <v>0.625</v>
      </c>
      <c r="C929" s="1" t="s">
        <v>65</v>
      </c>
      <c r="D929" s="1">
        <f>Fv!T45</f>
        <v>0</v>
      </c>
      <c r="E929" s="1" t="s">
        <v>49</v>
      </c>
      <c r="F929" s="1">
        <v>3</v>
      </c>
      <c r="G929" s="1" t="s">
        <v>7</v>
      </c>
    </row>
    <row r="930" spans="1:7" x14ac:dyDescent="0.3">
      <c r="A930" s="1">
        <v>16</v>
      </c>
      <c r="B930" s="4">
        <f>Dados_fv[[#This Row],[Horas]]/24</f>
        <v>0.66666666666666663</v>
      </c>
      <c r="C930" s="1" t="s">
        <v>65</v>
      </c>
      <c r="D930" s="1">
        <f>Fv!T46</f>
        <v>0</v>
      </c>
      <c r="E930" s="1" t="s">
        <v>49</v>
      </c>
      <c r="F930" s="1">
        <v>3</v>
      </c>
      <c r="G930" s="1" t="s">
        <v>7</v>
      </c>
    </row>
    <row r="931" spans="1:7" x14ac:dyDescent="0.3">
      <c r="A931" s="1">
        <v>17</v>
      </c>
      <c r="B931" s="4">
        <f>Dados_fv[[#This Row],[Horas]]/24</f>
        <v>0.70833333333333337</v>
      </c>
      <c r="C931" s="1" t="s">
        <v>65</v>
      </c>
      <c r="D931" s="1">
        <f>Fv!T47</f>
        <v>0</v>
      </c>
      <c r="E931" s="1" t="s">
        <v>49</v>
      </c>
      <c r="F931" s="1">
        <v>3</v>
      </c>
      <c r="G931" s="1" t="s">
        <v>7</v>
      </c>
    </row>
    <row r="932" spans="1:7" x14ac:dyDescent="0.3">
      <c r="A932" s="1">
        <v>18</v>
      </c>
      <c r="B932" s="4">
        <f>Dados_fv[[#This Row],[Horas]]/24</f>
        <v>0.75</v>
      </c>
      <c r="C932" s="1" t="s">
        <v>65</v>
      </c>
      <c r="D932" s="1">
        <f>Fv!T48</f>
        <v>0</v>
      </c>
      <c r="E932" s="1" t="s">
        <v>49</v>
      </c>
      <c r="F932" s="1">
        <v>3</v>
      </c>
      <c r="G932" s="1" t="s">
        <v>7</v>
      </c>
    </row>
    <row r="933" spans="1:7" x14ac:dyDescent="0.3">
      <c r="A933" s="1">
        <v>19</v>
      </c>
      <c r="B933" s="4">
        <f>Dados_fv[[#This Row],[Horas]]/24</f>
        <v>0.79166666666666663</v>
      </c>
      <c r="C933" s="1" t="s">
        <v>65</v>
      </c>
      <c r="D933" s="1">
        <f>Fv!T49</f>
        <v>0</v>
      </c>
      <c r="E933" s="1" t="s">
        <v>49</v>
      </c>
      <c r="F933" s="1">
        <v>3</v>
      </c>
      <c r="G933" s="1" t="s">
        <v>7</v>
      </c>
    </row>
    <row r="934" spans="1:7" x14ac:dyDescent="0.3">
      <c r="A934" s="1">
        <v>20</v>
      </c>
      <c r="B934" s="4">
        <f>Dados_fv[[#This Row],[Horas]]/24</f>
        <v>0.83333333333333337</v>
      </c>
      <c r="C934" s="1" t="s">
        <v>65</v>
      </c>
      <c r="D934" s="1">
        <f>Fv!T50</f>
        <v>0</v>
      </c>
      <c r="E934" s="1" t="s">
        <v>49</v>
      </c>
      <c r="F934" s="1">
        <v>3</v>
      </c>
      <c r="G934" s="1" t="s">
        <v>7</v>
      </c>
    </row>
    <row r="935" spans="1:7" x14ac:dyDescent="0.3">
      <c r="A935" s="1">
        <v>21</v>
      </c>
      <c r="B935" s="4">
        <f>Dados_fv[[#This Row],[Horas]]/24</f>
        <v>0.875</v>
      </c>
      <c r="C935" s="1" t="s">
        <v>65</v>
      </c>
      <c r="D935" s="1">
        <f>Fv!T51</f>
        <v>0</v>
      </c>
      <c r="E935" s="1" t="s">
        <v>49</v>
      </c>
      <c r="F935" s="1">
        <v>3</v>
      </c>
      <c r="G935" s="1" t="s">
        <v>7</v>
      </c>
    </row>
    <row r="936" spans="1:7" x14ac:dyDescent="0.3">
      <c r="A936" s="1">
        <v>22</v>
      </c>
      <c r="B936" s="4">
        <f>Dados_fv[[#This Row],[Horas]]/24</f>
        <v>0.91666666666666663</v>
      </c>
      <c r="C936" s="1" t="s">
        <v>65</v>
      </c>
      <c r="D936" s="1">
        <f>Fv!T52</f>
        <v>0</v>
      </c>
      <c r="E936" s="1" t="s">
        <v>49</v>
      </c>
      <c r="F936" s="1">
        <v>3</v>
      </c>
      <c r="G936" s="1" t="s">
        <v>7</v>
      </c>
    </row>
    <row r="937" spans="1:7" x14ac:dyDescent="0.3">
      <c r="A937" s="1">
        <v>23</v>
      </c>
      <c r="B937" s="4">
        <f>Dados_fv[[#This Row],[Horas]]/24</f>
        <v>0.95833333333333337</v>
      </c>
      <c r="C937" s="1" t="s">
        <v>65</v>
      </c>
      <c r="D937" s="1">
        <f>Fv!T53</f>
        <v>0</v>
      </c>
      <c r="E937" s="1" t="s">
        <v>49</v>
      </c>
      <c r="F937" s="1">
        <v>3</v>
      </c>
      <c r="G937" s="1" t="s">
        <v>7</v>
      </c>
    </row>
    <row r="938" spans="1:7" x14ac:dyDescent="0.3">
      <c r="A938" s="1">
        <v>0</v>
      </c>
      <c r="B938" s="4">
        <f>Dados_fv[[#This Row],[Horas]]/24</f>
        <v>0</v>
      </c>
      <c r="C938" s="1" t="s">
        <v>65</v>
      </c>
      <c r="D938" s="1">
        <f>Fv!U30</f>
        <v>0</v>
      </c>
      <c r="E938" s="1" t="s">
        <v>50</v>
      </c>
      <c r="F938" s="1">
        <v>4</v>
      </c>
      <c r="G938" s="1" t="s">
        <v>7</v>
      </c>
    </row>
    <row r="939" spans="1:7" x14ac:dyDescent="0.3">
      <c r="A939" s="1">
        <v>1</v>
      </c>
      <c r="B939" s="4">
        <f>Dados_fv[[#This Row],[Horas]]/24</f>
        <v>4.1666666666666664E-2</v>
      </c>
      <c r="C939" s="1" t="s">
        <v>65</v>
      </c>
      <c r="D939" s="1">
        <f>Fv!U31</f>
        <v>0</v>
      </c>
      <c r="E939" s="1" t="s">
        <v>50</v>
      </c>
      <c r="F939" s="1">
        <v>4</v>
      </c>
      <c r="G939" s="1" t="s">
        <v>7</v>
      </c>
    </row>
    <row r="940" spans="1:7" x14ac:dyDescent="0.3">
      <c r="A940" s="1">
        <v>2</v>
      </c>
      <c r="B940" s="4">
        <f>Dados_fv[[#This Row],[Horas]]/24</f>
        <v>8.3333333333333329E-2</v>
      </c>
      <c r="C940" s="1" t="s">
        <v>65</v>
      </c>
      <c r="D940" s="1">
        <f>Fv!U32</f>
        <v>0</v>
      </c>
      <c r="E940" s="1" t="s">
        <v>50</v>
      </c>
      <c r="F940" s="1">
        <v>4</v>
      </c>
      <c r="G940" s="1" t="s">
        <v>7</v>
      </c>
    </row>
    <row r="941" spans="1:7" x14ac:dyDescent="0.3">
      <c r="A941" s="1">
        <v>3</v>
      </c>
      <c r="B941" s="4">
        <f>Dados_fv[[#This Row],[Horas]]/24</f>
        <v>0.125</v>
      </c>
      <c r="C941" s="1" t="s">
        <v>65</v>
      </c>
      <c r="D941" s="1">
        <f>Fv!U33</f>
        <v>0</v>
      </c>
      <c r="E941" s="1" t="s">
        <v>50</v>
      </c>
      <c r="F941" s="1">
        <v>4</v>
      </c>
      <c r="G941" s="1" t="s">
        <v>7</v>
      </c>
    </row>
    <row r="942" spans="1:7" x14ac:dyDescent="0.3">
      <c r="A942" s="1">
        <v>4</v>
      </c>
      <c r="B942" s="4">
        <f>Dados_fv[[#This Row],[Horas]]/24</f>
        <v>0.16666666666666666</v>
      </c>
      <c r="C942" s="1" t="s">
        <v>65</v>
      </c>
      <c r="D942" s="1">
        <f>Fv!U34</f>
        <v>0</v>
      </c>
      <c r="E942" s="1" t="s">
        <v>50</v>
      </c>
      <c r="F942" s="1">
        <v>4</v>
      </c>
      <c r="G942" s="1" t="s">
        <v>7</v>
      </c>
    </row>
    <row r="943" spans="1:7" x14ac:dyDescent="0.3">
      <c r="A943" s="1">
        <v>5</v>
      </c>
      <c r="B943" s="4">
        <f>Dados_fv[[#This Row],[Horas]]/24</f>
        <v>0.20833333333333334</v>
      </c>
      <c r="C943" s="1" t="s">
        <v>65</v>
      </c>
      <c r="D943" s="1">
        <f>Fv!U35</f>
        <v>0</v>
      </c>
      <c r="E943" s="1" t="s">
        <v>50</v>
      </c>
      <c r="F943" s="1">
        <v>4</v>
      </c>
      <c r="G943" s="1" t="s">
        <v>7</v>
      </c>
    </row>
    <row r="944" spans="1:7" x14ac:dyDescent="0.3">
      <c r="A944" s="1">
        <v>6</v>
      </c>
      <c r="B944" s="4">
        <f>Dados_fv[[#This Row],[Horas]]/24</f>
        <v>0.25</v>
      </c>
      <c r="C944" s="1" t="s">
        <v>65</v>
      </c>
      <c r="D944" s="1">
        <f>Fv!U36</f>
        <v>0</v>
      </c>
      <c r="E944" s="1" t="s">
        <v>50</v>
      </c>
      <c r="F944" s="1">
        <v>4</v>
      </c>
      <c r="G944" s="1" t="s">
        <v>7</v>
      </c>
    </row>
    <row r="945" spans="1:7" x14ac:dyDescent="0.3">
      <c r="A945" s="1">
        <v>7</v>
      </c>
      <c r="B945" s="4">
        <f>Dados_fv[[#This Row],[Horas]]/24</f>
        <v>0.29166666666666669</v>
      </c>
      <c r="C945" s="1" t="s">
        <v>65</v>
      </c>
      <c r="D945" s="1">
        <f>Fv!U37</f>
        <v>0</v>
      </c>
      <c r="E945" s="1" t="s">
        <v>50</v>
      </c>
      <c r="F945" s="1">
        <v>4</v>
      </c>
      <c r="G945" s="1" t="s">
        <v>7</v>
      </c>
    </row>
    <row r="946" spans="1:7" x14ac:dyDescent="0.3">
      <c r="A946" s="1">
        <v>8</v>
      </c>
      <c r="B946" s="4">
        <f>Dados_fv[[#This Row],[Horas]]/24</f>
        <v>0.33333333333333331</v>
      </c>
      <c r="C946" s="1" t="s">
        <v>65</v>
      </c>
      <c r="D946" s="1">
        <f>Fv!U38</f>
        <v>0</v>
      </c>
      <c r="E946" s="1" t="s">
        <v>50</v>
      </c>
      <c r="F946" s="1">
        <v>4</v>
      </c>
      <c r="G946" s="1" t="s">
        <v>7</v>
      </c>
    </row>
    <row r="947" spans="1:7" x14ac:dyDescent="0.3">
      <c r="A947" s="1">
        <v>9</v>
      </c>
      <c r="B947" s="4">
        <f>Dados_fv[[#This Row],[Horas]]/24</f>
        <v>0.375</v>
      </c>
      <c r="C947" s="1" t="s">
        <v>65</v>
      </c>
      <c r="D947" s="1">
        <f>Fv!U39</f>
        <v>0</v>
      </c>
      <c r="E947" s="1" t="s">
        <v>50</v>
      </c>
      <c r="F947" s="1">
        <v>4</v>
      </c>
      <c r="G947" s="1" t="s">
        <v>7</v>
      </c>
    </row>
    <row r="948" spans="1:7" x14ac:dyDescent="0.3">
      <c r="A948" s="1">
        <v>10</v>
      </c>
      <c r="B948" s="4">
        <f>Dados_fv[[#This Row],[Horas]]/24</f>
        <v>0.41666666666666669</v>
      </c>
      <c r="C948" s="1" t="s">
        <v>65</v>
      </c>
      <c r="D948" s="1">
        <f>Fv!U40</f>
        <v>0</v>
      </c>
      <c r="E948" s="1" t="s">
        <v>50</v>
      </c>
      <c r="F948" s="1">
        <v>4</v>
      </c>
      <c r="G948" s="1" t="s">
        <v>7</v>
      </c>
    </row>
    <row r="949" spans="1:7" x14ac:dyDescent="0.3">
      <c r="A949" s="1">
        <v>11</v>
      </c>
      <c r="B949" s="4">
        <f>Dados_fv[[#This Row],[Horas]]/24</f>
        <v>0.45833333333333331</v>
      </c>
      <c r="C949" s="1" t="s">
        <v>65</v>
      </c>
      <c r="D949" s="1">
        <f>Fv!U41</f>
        <v>0</v>
      </c>
      <c r="E949" s="1" t="s">
        <v>50</v>
      </c>
      <c r="F949" s="1">
        <v>4</v>
      </c>
      <c r="G949" s="1" t="s">
        <v>7</v>
      </c>
    </row>
    <row r="950" spans="1:7" x14ac:dyDescent="0.3">
      <c r="A950" s="1">
        <v>12</v>
      </c>
      <c r="B950" s="4">
        <f>Dados_fv[[#This Row],[Horas]]/24</f>
        <v>0.5</v>
      </c>
      <c r="C950" s="1" t="s">
        <v>65</v>
      </c>
      <c r="D950" s="1">
        <f>Fv!U42</f>
        <v>0</v>
      </c>
      <c r="E950" s="1" t="s">
        <v>50</v>
      </c>
      <c r="F950" s="1">
        <v>4</v>
      </c>
      <c r="G950" s="1" t="s">
        <v>7</v>
      </c>
    </row>
    <row r="951" spans="1:7" x14ac:dyDescent="0.3">
      <c r="A951" s="1">
        <v>13</v>
      </c>
      <c r="B951" s="4">
        <f>Dados_fv[[#This Row],[Horas]]/24</f>
        <v>0.54166666666666663</v>
      </c>
      <c r="C951" s="1" t="s">
        <v>65</v>
      </c>
      <c r="D951" s="1">
        <f>Fv!U43</f>
        <v>0</v>
      </c>
      <c r="E951" s="1" t="s">
        <v>50</v>
      </c>
      <c r="F951" s="1">
        <v>4</v>
      </c>
      <c r="G951" s="1" t="s">
        <v>7</v>
      </c>
    </row>
    <row r="952" spans="1:7" x14ac:dyDescent="0.3">
      <c r="A952" s="1">
        <v>14</v>
      </c>
      <c r="B952" s="4">
        <f>Dados_fv[[#This Row],[Horas]]/24</f>
        <v>0.58333333333333337</v>
      </c>
      <c r="C952" s="1" t="s">
        <v>65</v>
      </c>
      <c r="D952" s="1">
        <f>Fv!U44</f>
        <v>0</v>
      </c>
      <c r="E952" s="1" t="s">
        <v>50</v>
      </c>
      <c r="F952" s="1">
        <v>4</v>
      </c>
      <c r="G952" s="1" t="s">
        <v>7</v>
      </c>
    </row>
    <row r="953" spans="1:7" x14ac:dyDescent="0.3">
      <c r="A953" s="1">
        <v>15</v>
      </c>
      <c r="B953" s="4">
        <f>Dados_fv[[#This Row],[Horas]]/24</f>
        <v>0.625</v>
      </c>
      <c r="C953" s="1" t="s">
        <v>65</v>
      </c>
      <c r="D953" s="1">
        <f>Fv!U45</f>
        <v>0</v>
      </c>
      <c r="E953" s="1" t="s">
        <v>50</v>
      </c>
      <c r="F953" s="1">
        <v>4</v>
      </c>
      <c r="G953" s="1" t="s">
        <v>7</v>
      </c>
    </row>
    <row r="954" spans="1:7" x14ac:dyDescent="0.3">
      <c r="A954" s="1">
        <v>16</v>
      </c>
      <c r="B954" s="4">
        <f>Dados_fv[[#This Row],[Horas]]/24</f>
        <v>0.66666666666666663</v>
      </c>
      <c r="C954" s="1" t="s">
        <v>65</v>
      </c>
      <c r="D954" s="1">
        <f>Fv!U46</f>
        <v>0</v>
      </c>
      <c r="E954" s="1" t="s">
        <v>50</v>
      </c>
      <c r="F954" s="1">
        <v>4</v>
      </c>
      <c r="G954" s="1" t="s">
        <v>7</v>
      </c>
    </row>
    <row r="955" spans="1:7" x14ac:dyDescent="0.3">
      <c r="A955" s="1">
        <v>17</v>
      </c>
      <c r="B955" s="4">
        <f>Dados_fv[[#This Row],[Horas]]/24</f>
        <v>0.70833333333333337</v>
      </c>
      <c r="C955" s="1" t="s">
        <v>65</v>
      </c>
      <c r="D955" s="1">
        <f>Fv!U47</f>
        <v>0</v>
      </c>
      <c r="E955" s="1" t="s">
        <v>50</v>
      </c>
      <c r="F955" s="1">
        <v>4</v>
      </c>
      <c r="G955" s="1" t="s">
        <v>7</v>
      </c>
    </row>
    <row r="956" spans="1:7" x14ac:dyDescent="0.3">
      <c r="A956" s="1">
        <v>18</v>
      </c>
      <c r="B956" s="4">
        <f>Dados_fv[[#This Row],[Horas]]/24</f>
        <v>0.75</v>
      </c>
      <c r="C956" s="1" t="s">
        <v>65</v>
      </c>
      <c r="D956" s="1">
        <f>Fv!U48</f>
        <v>0</v>
      </c>
      <c r="E956" s="1" t="s">
        <v>50</v>
      </c>
      <c r="F956" s="1">
        <v>4</v>
      </c>
      <c r="G956" s="1" t="s">
        <v>7</v>
      </c>
    </row>
    <row r="957" spans="1:7" x14ac:dyDescent="0.3">
      <c r="A957" s="1">
        <v>19</v>
      </c>
      <c r="B957" s="4">
        <f>Dados_fv[[#This Row],[Horas]]/24</f>
        <v>0.79166666666666663</v>
      </c>
      <c r="C957" s="1" t="s">
        <v>65</v>
      </c>
      <c r="D957" s="1">
        <f>Fv!U49</f>
        <v>0</v>
      </c>
      <c r="E957" s="1" t="s">
        <v>50</v>
      </c>
      <c r="F957" s="1">
        <v>4</v>
      </c>
      <c r="G957" s="1" t="s">
        <v>7</v>
      </c>
    </row>
    <row r="958" spans="1:7" x14ac:dyDescent="0.3">
      <c r="A958" s="1">
        <v>20</v>
      </c>
      <c r="B958" s="4">
        <f>Dados_fv[[#This Row],[Horas]]/24</f>
        <v>0.83333333333333337</v>
      </c>
      <c r="C958" s="1" t="s">
        <v>65</v>
      </c>
      <c r="D958" s="1">
        <f>Fv!U50</f>
        <v>0</v>
      </c>
      <c r="E958" s="1" t="s">
        <v>50</v>
      </c>
      <c r="F958" s="1">
        <v>4</v>
      </c>
      <c r="G958" s="1" t="s">
        <v>7</v>
      </c>
    </row>
    <row r="959" spans="1:7" x14ac:dyDescent="0.3">
      <c r="A959" s="1">
        <v>21</v>
      </c>
      <c r="B959" s="4">
        <f>Dados_fv[[#This Row],[Horas]]/24</f>
        <v>0.875</v>
      </c>
      <c r="C959" s="1" t="s">
        <v>65</v>
      </c>
      <c r="D959" s="1">
        <f>Fv!U51</f>
        <v>0</v>
      </c>
      <c r="E959" s="1" t="s">
        <v>50</v>
      </c>
      <c r="F959" s="1">
        <v>4</v>
      </c>
      <c r="G959" s="1" t="s">
        <v>7</v>
      </c>
    </row>
    <row r="960" spans="1:7" x14ac:dyDescent="0.3">
      <c r="A960" s="1">
        <v>22</v>
      </c>
      <c r="B960" s="4">
        <f>Dados_fv[[#This Row],[Horas]]/24</f>
        <v>0.91666666666666663</v>
      </c>
      <c r="C960" s="1" t="s">
        <v>65</v>
      </c>
      <c r="D960" s="1">
        <f>Fv!U52</f>
        <v>0</v>
      </c>
      <c r="E960" s="1" t="s">
        <v>50</v>
      </c>
      <c r="F960" s="1">
        <v>4</v>
      </c>
      <c r="G960" s="1" t="s">
        <v>7</v>
      </c>
    </row>
    <row r="961" spans="1:7" x14ac:dyDescent="0.3">
      <c r="A961" s="1">
        <v>23</v>
      </c>
      <c r="B961" s="4">
        <f>Dados_fv[[#This Row],[Horas]]/24</f>
        <v>0.95833333333333337</v>
      </c>
      <c r="C961" s="1" t="s">
        <v>65</v>
      </c>
      <c r="D961" s="1">
        <f>Fv!U53</f>
        <v>0</v>
      </c>
      <c r="E961" s="1" t="s">
        <v>50</v>
      </c>
      <c r="F961" s="1">
        <v>4</v>
      </c>
      <c r="G961" s="1" t="s">
        <v>7</v>
      </c>
    </row>
  </sheetData>
  <phoneticPr fontId="1" type="noConversion"/>
  <pageMargins left="0.511811024" right="0.511811024" top="0.78740157499999996" bottom="0.78740157499999996" header="0.31496062000000002" footer="0.31496062000000002"/>
  <pageSetup paperSize="9" orientation="portrait" r:id="rId12"/>
  <drawing r:id="rId13"/>
  <tableParts count="1">
    <tablePart r:id="rId14"/>
  </tableParts>
  <extLst>
    <ext xmlns:x14="http://schemas.microsoft.com/office/spreadsheetml/2009/9/main" uri="{A8765BA9-456A-4dab-B4F3-ACF838C121DE}">
      <x14:slicerList>
        <x14:slicer r:id="rId15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83DEA-153C-45C1-89C0-36B43B1B4A92}">
  <sheetPr codeName="Planilha9"/>
  <dimension ref="A1:AO26"/>
  <sheetViews>
    <sheetView showGridLines="0" topLeftCell="R1" zoomScale="70" zoomScaleNormal="70" workbookViewId="0">
      <selection activeCell="AJ30" sqref="AJ30"/>
    </sheetView>
  </sheetViews>
  <sheetFormatPr defaultRowHeight="14.4" x14ac:dyDescent="0.3"/>
  <cols>
    <col min="1" max="1" width="3" bestFit="1" customWidth="1"/>
    <col min="2" max="2" width="8.88671875" bestFit="1" customWidth="1"/>
    <col min="3" max="3" width="13.6640625" bestFit="1" customWidth="1"/>
    <col min="4" max="4" width="15.44140625" bestFit="1" customWidth="1"/>
    <col min="5" max="5" width="12.33203125" bestFit="1" customWidth="1"/>
    <col min="6" max="6" width="17.33203125" bestFit="1" customWidth="1"/>
    <col min="8" max="8" width="3" bestFit="1" customWidth="1"/>
    <col min="9" max="9" width="8.88671875" bestFit="1" customWidth="1"/>
    <col min="10" max="10" width="13.6640625" bestFit="1" customWidth="1"/>
    <col min="11" max="11" width="15.44140625" bestFit="1" customWidth="1"/>
    <col min="12" max="12" width="12.33203125" bestFit="1" customWidth="1"/>
    <col min="13" max="13" width="17.33203125" bestFit="1" customWidth="1"/>
    <col min="15" max="15" width="3" bestFit="1" customWidth="1"/>
    <col min="16" max="16" width="8.88671875" bestFit="1" customWidth="1"/>
    <col min="17" max="17" width="13.6640625" bestFit="1" customWidth="1"/>
    <col min="18" max="18" width="15.44140625" bestFit="1" customWidth="1"/>
    <col min="19" max="19" width="12.33203125" bestFit="1" customWidth="1"/>
    <col min="20" max="20" width="17.33203125" bestFit="1" customWidth="1"/>
    <col min="22" max="22" width="3.88671875" bestFit="1" customWidth="1"/>
    <col min="23" max="23" width="9.5546875" bestFit="1" customWidth="1"/>
    <col min="24" max="24" width="14.88671875" bestFit="1" customWidth="1"/>
    <col min="25" max="25" width="16.44140625" bestFit="1" customWidth="1"/>
    <col min="26" max="26" width="14.88671875" bestFit="1" customWidth="1"/>
    <col min="27" max="27" width="17.33203125" bestFit="1" customWidth="1"/>
    <col min="29" max="29" width="3.88671875" bestFit="1" customWidth="1"/>
    <col min="30" max="30" width="9.5546875" bestFit="1" customWidth="1"/>
    <col min="31" max="31" width="14.88671875" bestFit="1" customWidth="1"/>
    <col min="32" max="32" width="16.44140625" bestFit="1" customWidth="1"/>
    <col min="33" max="33" width="14.88671875" bestFit="1" customWidth="1"/>
    <col min="34" max="34" width="17.33203125" bestFit="1" customWidth="1"/>
    <col min="36" max="36" width="3.88671875" bestFit="1" customWidth="1"/>
    <col min="37" max="37" width="9.5546875" bestFit="1" customWidth="1"/>
    <col min="38" max="38" width="14.88671875" bestFit="1" customWidth="1"/>
    <col min="39" max="39" width="16.44140625" bestFit="1" customWidth="1"/>
    <col min="40" max="40" width="14.88671875" bestFit="1" customWidth="1"/>
    <col min="41" max="41" width="17.33203125" bestFit="1" customWidth="1"/>
  </cols>
  <sheetData>
    <row r="1" spans="1:41" x14ac:dyDescent="0.3">
      <c r="A1" s="29" t="s">
        <v>0</v>
      </c>
      <c r="B1" s="29"/>
      <c r="C1" s="29"/>
      <c r="D1" s="29"/>
      <c r="E1" s="29"/>
      <c r="F1" s="29"/>
      <c r="H1" s="29" t="s">
        <v>1</v>
      </c>
      <c r="I1" s="29"/>
      <c r="J1" s="29"/>
      <c r="K1" s="29"/>
      <c r="L1" s="29"/>
      <c r="M1" s="29"/>
      <c r="O1" s="29" t="s">
        <v>2</v>
      </c>
      <c r="P1" s="29"/>
      <c r="Q1" s="29"/>
      <c r="R1" s="29"/>
      <c r="S1" s="29"/>
      <c r="T1" s="29"/>
      <c r="V1" s="29" t="s">
        <v>45</v>
      </c>
      <c r="W1" s="29"/>
      <c r="X1" s="29"/>
      <c r="Y1" s="29"/>
      <c r="Z1" s="29"/>
      <c r="AA1" s="29"/>
      <c r="AC1" s="29" t="s">
        <v>61</v>
      </c>
      <c r="AD1" s="29"/>
      <c r="AE1" s="29"/>
      <c r="AF1" s="29"/>
      <c r="AG1" s="29"/>
      <c r="AH1" s="29"/>
      <c r="AJ1" s="29" t="s">
        <v>64</v>
      </c>
      <c r="AK1" s="29"/>
      <c r="AL1" s="29"/>
      <c r="AM1" s="29"/>
      <c r="AN1" s="29"/>
      <c r="AO1" s="29"/>
    </row>
    <row r="2" spans="1:41" x14ac:dyDescent="0.3">
      <c r="A2">
        <f>[3]Sheet1!A1</f>
        <v>0</v>
      </c>
      <c r="B2" t="str">
        <f>[3]Sheet1!B1</f>
        <v>horas (h)</v>
      </c>
      <c r="C2" t="str">
        <f>[3]Sheet1!C1</f>
        <v>perdas em kW</v>
      </c>
      <c r="D2" t="str">
        <f>[3]Sheet1!D1</f>
        <v>potencia em kW</v>
      </c>
      <c r="H2">
        <f>[4]Sheet1!A1</f>
        <v>0</v>
      </c>
      <c r="I2" t="str">
        <f>[4]Sheet1!B1</f>
        <v>horas (h)</v>
      </c>
      <c r="J2" t="str">
        <f>[4]Sheet1!C1</f>
        <v>perdas em kW</v>
      </c>
      <c r="K2" t="str">
        <f>[4]Sheet1!D1</f>
        <v>potencia em kW</v>
      </c>
      <c r="O2">
        <f>[5]Sheet1!A1</f>
        <v>0</v>
      </c>
      <c r="P2" t="str">
        <f>[5]Sheet1!B1</f>
        <v>horas (h)</v>
      </c>
      <c r="Q2" t="str">
        <f>[5]Sheet1!C1</f>
        <v>perdas em kW</v>
      </c>
      <c r="R2" t="str">
        <f>[5]Sheet1!D1</f>
        <v>potencia em kW</v>
      </c>
      <c r="V2">
        <f>[6]Sheet1!A1</f>
        <v>0</v>
      </c>
      <c r="W2" t="str">
        <f>[6]Sheet1!B1</f>
        <v>horas (h)</v>
      </c>
      <c r="X2" t="str">
        <f>[6]Sheet1!C1</f>
        <v>perdas em kW</v>
      </c>
      <c r="Y2" t="str">
        <f>[6]Sheet1!D1</f>
        <v>potencia em kW</v>
      </c>
      <c r="AC2">
        <f>[7]Sheet1!A1</f>
        <v>0</v>
      </c>
      <c r="AD2" t="str">
        <f>[7]Sheet1!B1</f>
        <v>horas (h)</v>
      </c>
      <c r="AE2" t="str">
        <f>[7]Sheet1!C1</f>
        <v>perdas em kW</v>
      </c>
      <c r="AF2" t="str">
        <f>[7]Sheet1!D1</f>
        <v>potencia em kW</v>
      </c>
      <c r="AJ2">
        <f>[8]Sheet1!A1</f>
        <v>0</v>
      </c>
      <c r="AK2" t="str">
        <f>[8]Sheet1!B1</f>
        <v>horas (h)</v>
      </c>
      <c r="AL2" t="str">
        <f>[8]Sheet1!C1</f>
        <v>perdas em kW</v>
      </c>
      <c r="AM2" t="str">
        <f>[8]Sheet1!D1</f>
        <v>potencia em kW</v>
      </c>
    </row>
    <row r="3" spans="1:41" x14ac:dyDescent="0.3">
      <c r="A3">
        <f>[3]Sheet1!A2</f>
        <v>0</v>
      </c>
      <c r="B3">
        <f>[3]Sheet1!B2</f>
        <v>0</v>
      </c>
      <c r="C3">
        <f>[3]Sheet1!C2</f>
        <v>15.930312468298871</v>
      </c>
      <c r="D3">
        <f>[3]Sheet1!D2</f>
        <v>494.50650863147928</v>
      </c>
      <c r="H3">
        <f>[4]Sheet1!A2</f>
        <v>0</v>
      </c>
      <c r="I3">
        <f>[4]Sheet1!B2</f>
        <v>0</v>
      </c>
      <c r="J3">
        <f>[4]Sheet1!C2</f>
        <v>15.930312468298871</v>
      </c>
      <c r="K3">
        <f>[4]Sheet1!D2</f>
        <v>494.50650863147928</v>
      </c>
      <c r="O3">
        <f>[5]Sheet1!A2</f>
        <v>0</v>
      </c>
      <c r="P3">
        <f>[5]Sheet1!B2</f>
        <v>0</v>
      </c>
      <c r="Q3">
        <f>[5]Sheet1!C2</f>
        <v>15.930312468298871</v>
      </c>
      <c r="R3">
        <f>[5]Sheet1!D2</f>
        <v>494.50650863147928</v>
      </c>
      <c r="V3">
        <f>[6]Sheet1!A2</f>
        <v>0</v>
      </c>
      <c r="W3">
        <f>[6]Sheet1!B2</f>
        <v>0</v>
      </c>
      <c r="X3">
        <f>[6]Sheet1!C2</f>
        <v>15.930312468298871</v>
      </c>
      <c r="Y3">
        <f>[6]Sheet1!D2</f>
        <v>494.50650863147928</v>
      </c>
      <c r="AC3">
        <f>[7]Sheet1!A2</f>
        <v>0</v>
      </c>
      <c r="AD3">
        <f>[7]Sheet1!B2</f>
        <v>0</v>
      </c>
      <c r="AE3">
        <f>[7]Sheet1!C2</f>
        <v>15.930312468298871</v>
      </c>
      <c r="AF3">
        <f>[7]Sheet1!D2</f>
        <v>494.50650863147928</v>
      </c>
      <c r="AJ3">
        <f>[8]Sheet1!A2</f>
        <v>0</v>
      </c>
      <c r="AK3">
        <f>[8]Sheet1!B2</f>
        <v>0</v>
      </c>
      <c r="AL3">
        <f>[8]Sheet1!C2</f>
        <v>15.930312468298871</v>
      </c>
      <c r="AM3">
        <f>[8]Sheet1!D2</f>
        <v>494.50650863147928</v>
      </c>
    </row>
    <row r="4" spans="1:41" x14ac:dyDescent="0.3">
      <c r="A4">
        <f>[3]Sheet1!A3</f>
        <v>1</v>
      </c>
      <c r="B4">
        <f>[3]Sheet1!B3</f>
        <v>1</v>
      </c>
      <c r="C4">
        <f>[3]Sheet1!C3</f>
        <v>7.3938347808727016</v>
      </c>
      <c r="D4">
        <f>[3]Sheet1!D3</f>
        <v>308.44749183774758</v>
      </c>
      <c r="H4">
        <f>[4]Sheet1!A3</f>
        <v>1</v>
      </c>
      <c r="I4">
        <f>[4]Sheet1!B3</f>
        <v>1</v>
      </c>
      <c r="J4">
        <f>[4]Sheet1!C3</f>
        <v>7.3938347808727016</v>
      </c>
      <c r="K4">
        <f>[4]Sheet1!D3</f>
        <v>308.44749183774758</v>
      </c>
      <c r="O4">
        <f>[5]Sheet1!A3</f>
        <v>1</v>
      </c>
      <c r="P4">
        <f>[5]Sheet1!B3</f>
        <v>1</v>
      </c>
      <c r="Q4">
        <f>[5]Sheet1!C3</f>
        <v>7.3938347808727016</v>
      </c>
      <c r="R4">
        <f>[5]Sheet1!D3</f>
        <v>308.44749183774758</v>
      </c>
      <c r="V4">
        <f>[6]Sheet1!A3</f>
        <v>1</v>
      </c>
      <c r="W4">
        <f>[6]Sheet1!B3</f>
        <v>1</v>
      </c>
      <c r="X4">
        <f>[6]Sheet1!C3</f>
        <v>7.3938347808727016</v>
      </c>
      <c r="Y4">
        <f>[6]Sheet1!D3</f>
        <v>308.44749183774758</v>
      </c>
      <c r="AC4">
        <f>[7]Sheet1!A3</f>
        <v>1</v>
      </c>
      <c r="AD4">
        <f>[7]Sheet1!B3</f>
        <v>1</v>
      </c>
      <c r="AE4">
        <f>[7]Sheet1!C3</f>
        <v>7.3938347808727016</v>
      </c>
      <c r="AF4">
        <f>[7]Sheet1!D3</f>
        <v>308.44749183774758</v>
      </c>
      <c r="AJ4">
        <f>[8]Sheet1!A3</f>
        <v>1</v>
      </c>
      <c r="AK4">
        <f>[8]Sheet1!B3</f>
        <v>1</v>
      </c>
      <c r="AL4">
        <f>[8]Sheet1!C3</f>
        <v>7.3938347808727016</v>
      </c>
      <c r="AM4">
        <f>[8]Sheet1!D3</f>
        <v>308.44749183774758</v>
      </c>
    </row>
    <row r="5" spans="1:41" x14ac:dyDescent="0.3">
      <c r="A5">
        <f>[3]Sheet1!A4</f>
        <v>2</v>
      </c>
      <c r="B5">
        <f>[3]Sheet1!B4</f>
        <v>2</v>
      </c>
      <c r="C5">
        <f>[3]Sheet1!C4</f>
        <v>8.2007521747525018</v>
      </c>
      <c r="D5">
        <f>[3]Sheet1!D4</f>
        <v>332.67452575052579</v>
      </c>
      <c r="H5">
        <f>[4]Sheet1!A4</f>
        <v>2</v>
      </c>
      <c r="I5">
        <f>[4]Sheet1!B4</f>
        <v>2</v>
      </c>
      <c r="J5">
        <f>[4]Sheet1!C4</f>
        <v>8.2007521747525018</v>
      </c>
      <c r="K5">
        <f>[4]Sheet1!D4</f>
        <v>332.67452575052579</v>
      </c>
      <c r="O5">
        <f>[5]Sheet1!A4</f>
        <v>2</v>
      </c>
      <c r="P5">
        <f>[5]Sheet1!B4</f>
        <v>2</v>
      </c>
      <c r="Q5">
        <f>[5]Sheet1!C4</f>
        <v>8.2007521747525018</v>
      </c>
      <c r="R5">
        <f>[5]Sheet1!D4</f>
        <v>332.67452575052579</v>
      </c>
      <c r="V5">
        <f>[6]Sheet1!A4</f>
        <v>2</v>
      </c>
      <c r="W5">
        <f>[6]Sheet1!B4</f>
        <v>2</v>
      </c>
      <c r="X5">
        <f>[6]Sheet1!C4</f>
        <v>8.2007521747525018</v>
      </c>
      <c r="Y5">
        <f>[6]Sheet1!D4</f>
        <v>332.67452575052579</v>
      </c>
      <c r="AC5">
        <f>[7]Sheet1!A4</f>
        <v>2</v>
      </c>
      <c r="AD5">
        <f>[7]Sheet1!B4</f>
        <v>2</v>
      </c>
      <c r="AE5">
        <f>[7]Sheet1!C4</f>
        <v>8.2007521747525018</v>
      </c>
      <c r="AF5">
        <f>[7]Sheet1!D4</f>
        <v>332.67452575052579</v>
      </c>
      <c r="AJ5">
        <f>[8]Sheet1!A4</f>
        <v>2</v>
      </c>
      <c r="AK5">
        <f>[8]Sheet1!B4</f>
        <v>2</v>
      </c>
      <c r="AL5">
        <f>[8]Sheet1!C4</f>
        <v>8.2007521747525018</v>
      </c>
      <c r="AM5">
        <f>[8]Sheet1!D4</f>
        <v>332.67452575052579</v>
      </c>
    </row>
    <row r="6" spans="1:41" x14ac:dyDescent="0.3">
      <c r="A6">
        <f>[3]Sheet1!A5</f>
        <v>3</v>
      </c>
      <c r="B6">
        <f>[3]Sheet1!B5</f>
        <v>3</v>
      </c>
      <c r="C6">
        <f>[3]Sheet1!C5</f>
        <v>9.6025393390318357</v>
      </c>
      <c r="D6">
        <f>[3]Sheet1!D5</f>
        <v>369.72791898228388</v>
      </c>
      <c r="H6">
        <f>[4]Sheet1!A5</f>
        <v>3</v>
      </c>
      <c r="I6">
        <f>[4]Sheet1!B5</f>
        <v>3</v>
      </c>
      <c r="J6">
        <f>[4]Sheet1!C5</f>
        <v>9.6025393390318357</v>
      </c>
      <c r="K6">
        <f>[4]Sheet1!D5</f>
        <v>369.72791898228388</v>
      </c>
      <c r="O6">
        <f>[5]Sheet1!A5</f>
        <v>3</v>
      </c>
      <c r="P6">
        <f>[5]Sheet1!B5</f>
        <v>3</v>
      </c>
      <c r="Q6">
        <f>[5]Sheet1!C5</f>
        <v>9.6025393390318357</v>
      </c>
      <c r="R6">
        <f>[5]Sheet1!D5</f>
        <v>369.72791898228388</v>
      </c>
      <c r="V6">
        <f>[6]Sheet1!A5</f>
        <v>3</v>
      </c>
      <c r="W6">
        <f>[6]Sheet1!B5</f>
        <v>3</v>
      </c>
      <c r="X6">
        <f>[6]Sheet1!C5</f>
        <v>9.6025393390318357</v>
      </c>
      <c r="Y6">
        <f>[6]Sheet1!D5</f>
        <v>369.72791898228388</v>
      </c>
      <c r="AC6">
        <f>[7]Sheet1!A5</f>
        <v>3</v>
      </c>
      <c r="AD6">
        <f>[7]Sheet1!B5</f>
        <v>3</v>
      </c>
      <c r="AE6">
        <f>[7]Sheet1!C5</f>
        <v>9.6025393390318357</v>
      </c>
      <c r="AF6">
        <f>[7]Sheet1!D5</f>
        <v>369.72791898228388</v>
      </c>
      <c r="AJ6">
        <f>[8]Sheet1!A5</f>
        <v>3</v>
      </c>
      <c r="AK6">
        <f>[8]Sheet1!B5</f>
        <v>3</v>
      </c>
      <c r="AL6">
        <f>[8]Sheet1!C5</f>
        <v>9.6025393390318357</v>
      </c>
      <c r="AM6">
        <f>[8]Sheet1!D5</f>
        <v>369.72791898228388</v>
      </c>
    </row>
    <row r="7" spans="1:41" x14ac:dyDescent="0.3">
      <c r="A7">
        <f>[3]Sheet1!A6</f>
        <v>4</v>
      </c>
      <c r="B7">
        <f>[3]Sheet1!B6</f>
        <v>4</v>
      </c>
      <c r="C7">
        <f>[3]Sheet1!C6</f>
        <v>8.6412710038673648</v>
      </c>
      <c r="D7">
        <f>[3]Sheet1!D6</f>
        <v>345.02195293490013</v>
      </c>
      <c r="H7">
        <f>[4]Sheet1!A6</f>
        <v>4</v>
      </c>
      <c r="I7">
        <f>[4]Sheet1!B6</f>
        <v>4</v>
      </c>
      <c r="J7">
        <f>[4]Sheet1!C6</f>
        <v>8.6412710038673648</v>
      </c>
      <c r="K7">
        <f>[4]Sheet1!D6</f>
        <v>345.02195293490013</v>
      </c>
      <c r="O7">
        <f>[5]Sheet1!A6</f>
        <v>4</v>
      </c>
      <c r="P7">
        <f>[5]Sheet1!B6</f>
        <v>4</v>
      </c>
      <c r="Q7">
        <f>[5]Sheet1!C6</f>
        <v>8.6412710038673648</v>
      </c>
      <c r="R7">
        <f>[5]Sheet1!D6</f>
        <v>345.02195293490013</v>
      </c>
      <c r="V7">
        <f>[6]Sheet1!A6</f>
        <v>4</v>
      </c>
      <c r="W7">
        <f>[6]Sheet1!B6</f>
        <v>4</v>
      </c>
      <c r="X7">
        <f>[6]Sheet1!C6</f>
        <v>8.6412710038673648</v>
      </c>
      <c r="Y7">
        <f>[6]Sheet1!D6</f>
        <v>345.02195293490013</v>
      </c>
      <c r="AC7">
        <f>[7]Sheet1!A6</f>
        <v>4</v>
      </c>
      <c r="AD7">
        <f>[7]Sheet1!B6</f>
        <v>4</v>
      </c>
      <c r="AE7">
        <f>[7]Sheet1!C6</f>
        <v>8.6412710038673648</v>
      </c>
      <c r="AF7">
        <f>[7]Sheet1!D6</f>
        <v>345.02195293490013</v>
      </c>
      <c r="AJ7">
        <f>[8]Sheet1!A6</f>
        <v>4</v>
      </c>
      <c r="AK7">
        <f>[8]Sheet1!B6</f>
        <v>4</v>
      </c>
      <c r="AL7">
        <f>[8]Sheet1!C6</f>
        <v>8.6412710038673648</v>
      </c>
      <c r="AM7">
        <f>[8]Sheet1!D6</f>
        <v>345.02195293490013</v>
      </c>
    </row>
    <row r="8" spans="1:41" x14ac:dyDescent="0.3">
      <c r="A8">
        <f>[3]Sheet1!A7</f>
        <v>5</v>
      </c>
      <c r="B8">
        <f>[3]Sheet1!B7</f>
        <v>5</v>
      </c>
      <c r="C8">
        <f>[3]Sheet1!C7</f>
        <v>9.6025393390318357</v>
      </c>
      <c r="D8">
        <f>[3]Sheet1!D7</f>
        <v>369.72791898228388</v>
      </c>
      <c r="H8">
        <f>[4]Sheet1!A7</f>
        <v>5</v>
      </c>
      <c r="I8">
        <f>[4]Sheet1!B7</f>
        <v>5</v>
      </c>
      <c r="J8">
        <f>[4]Sheet1!C7</f>
        <v>9.6025393390318357</v>
      </c>
      <c r="K8">
        <f>[4]Sheet1!D7</f>
        <v>369.72791898228388</v>
      </c>
      <c r="O8">
        <f>[5]Sheet1!A7</f>
        <v>5</v>
      </c>
      <c r="P8">
        <f>[5]Sheet1!B7</f>
        <v>5</v>
      </c>
      <c r="Q8">
        <f>[5]Sheet1!C7</f>
        <v>9.6025393390318357</v>
      </c>
      <c r="R8">
        <f>[5]Sheet1!D7</f>
        <v>369.72791898228388</v>
      </c>
      <c r="V8">
        <f>[6]Sheet1!A7</f>
        <v>5</v>
      </c>
      <c r="W8">
        <f>[6]Sheet1!B7</f>
        <v>5</v>
      </c>
      <c r="X8">
        <f>[6]Sheet1!C7</f>
        <v>9.6025393390318357</v>
      </c>
      <c r="Y8">
        <f>[6]Sheet1!D7</f>
        <v>369.72791898228388</v>
      </c>
      <c r="AC8">
        <f>[7]Sheet1!A7</f>
        <v>5</v>
      </c>
      <c r="AD8">
        <f>[7]Sheet1!B7</f>
        <v>5</v>
      </c>
      <c r="AE8">
        <f>[7]Sheet1!C7</f>
        <v>9.6025393390318357</v>
      </c>
      <c r="AF8">
        <f>[7]Sheet1!D7</f>
        <v>369.72791898228388</v>
      </c>
      <c r="AJ8">
        <f>[8]Sheet1!A7</f>
        <v>5</v>
      </c>
      <c r="AK8">
        <f>[8]Sheet1!B7</f>
        <v>5</v>
      </c>
      <c r="AL8">
        <f>[8]Sheet1!C7</f>
        <v>9.6025393390318357</v>
      </c>
      <c r="AM8">
        <f>[8]Sheet1!D7</f>
        <v>369.72791898228388</v>
      </c>
    </row>
    <row r="9" spans="1:41" x14ac:dyDescent="0.3">
      <c r="A9">
        <f>[3]Sheet1!A8</f>
        <v>6</v>
      </c>
      <c r="B9">
        <f>[3]Sheet1!B8</f>
        <v>6</v>
      </c>
      <c r="C9">
        <f>[3]Sheet1!C8</f>
        <v>15.930312468298871</v>
      </c>
      <c r="D9">
        <f>[3]Sheet1!D8</f>
        <v>494.50650863147928</v>
      </c>
      <c r="H9">
        <f>[4]Sheet1!A8</f>
        <v>6</v>
      </c>
      <c r="I9">
        <f>[4]Sheet1!B8</f>
        <v>6</v>
      </c>
      <c r="J9">
        <f>[4]Sheet1!C8</f>
        <v>15.930312468298871</v>
      </c>
      <c r="K9">
        <f>[4]Sheet1!D8</f>
        <v>494.50650863147928</v>
      </c>
      <c r="O9">
        <f>[5]Sheet1!A8</f>
        <v>6</v>
      </c>
      <c r="P9">
        <f>[5]Sheet1!B8</f>
        <v>6</v>
      </c>
      <c r="Q9">
        <f>[5]Sheet1!C8</f>
        <v>15.775812395562619</v>
      </c>
      <c r="R9">
        <f>[5]Sheet1!D8</f>
        <v>491.76698972689252</v>
      </c>
      <c r="V9">
        <f>[6]Sheet1!A8</f>
        <v>6</v>
      </c>
      <c r="W9">
        <f>[6]Sheet1!B8</f>
        <v>6</v>
      </c>
      <c r="X9">
        <f>[6]Sheet1!C8</f>
        <v>15.31878316280018</v>
      </c>
      <c r="Y9">
        <f>[6]Sheet1!D8</f>
        <v>483.52582241089169</v>
      </c>
      <c r="AC9">
        <f>[7]Sheet1!A8</f>
        <v>6</v>
      </c>
      <c r="AD9">
        <f>[7]Sheet1!B8</f>
        <v>6</v>
      </c>
      <c r="AE9">
        <f>[7]Sheet1!C8</f>
        <v>15.019545209693179</v>
      </c>
      <c r="AF9">
        <f>[7]Sheet1!D8</f>
        <v>478.01289452863318</v>
      </c>
      <c r="AJ9">
        <f>[8]Sheet1!A8</f>
        <v>6</v>
      </c>
      <c r="AK9">
        <f>[8]Sheet1!B8</f>
        <v>6</v>
      </c>
      <c r="AL9">
        <f>[8]Sheet1!C8</f>
        <v>14.43434450312021</v>
      </c>
      <c r="AM9">
        <f>[8]Sheet1!D8</f>
        <v>466.94192389210139</v>
      </c>
    </row>
    <row r="10" spans="1:41" x14ac:dyDescent="0.3">
      <c r="A10">
        <f>[3]Sheet1!A9</f>
        <v>7</v>
      </c>
      <c r="B10">
        <f>[3]Sheet1!B9</f>
        <v>7</v>
      </c>
      <c r="C10">
        <f>[3]Sheet1!C9</f>
        <v>30.37234717274217</v>
      </c>
      <c r="D10">
        <f>[3]Sheet1!D9</f>
        <v>682.17640335391764</v>
      </c>
      <c r="H10">
        <f>[4]Sheet1!A9</f>
        <v>7</v>
      </c>
      <c r="I10">
        <f>[4]Sheet1!B9</f>
        <v>7</v>
      </c>
      <c r="J10">
        <f>[4]Sheet1!C9</f>
        <v>30.226316902136361</v>
      </c>
      <c r="K10">
        <f>[4]Sheet1!D9</f>
        <v>680.31282053151506</v>
      </c>
      <c r="O10">
        <f>[5]Sheet1!A9</f>
        <v>7</v>
      </c>
      <c r="P10">
        <f>[5]Sheet1!B9</f>
        <v>7</v>
      </c>
      <c r="Q10">
        <f>[5]Sheet1!C9</f>
        <v>29.407564005102209</v>
      </c>
      <c r="R10">
        <f>[5]Sheet1!D9</f>
        <v>669.71988989726253</v>
      </c>
      <c r="V10">
        <f>[6]Sheet1!A9</f>
        <v>7</v>
      </c>
      <c r="W10">
        <f>[6]Sheet1!B9</f>
        <v>7</v>
      </c>
      <c r="X10">
        <f>[6]Sheet1!C9</f>
        <v>26.640721777526199</v>
      </c>
      <c r="Y10">
        <f>[6]Sheet1!D9</f>
        <v>631.89086443192116</v>
      </c>
      <c r="AC10">
        <f>[7]Sheet1!A9</f>
        <v>7</v>
      </c>
      <c r="AD10">
        <f>[7]Sheet1!B9</f>
        <v>7</v>
      </c>
      <c r="AE10">
        <f>[7]Sheet1!C9</f>
        <v>24.90762455198761</v>
      </c>
      <c r="AF10">
        <f>[7]Sheet1!D9</f>
        <v>606.29086923727311</v>
      </c>
      <c r="AJ10">
        <f>[8]Sheet1!A9</f>
        <v>7</v>
      </c>
      <c r="AK10">
        <f>[8]Sheet1!B9</f>
        <v>7</v>
      </c>
      <c r="AL10">
        <f>[8]Sheet1!C9</f>
        <v>21.727862168622192</v>
      </c>
      <c r="AM10">
        <f>[8]Sheet1!D9</f>
        <v>554.18594205716136</v>
      </c>
    </row>
    <row r="11" spans="1:41" x14ac:dyDescent="0.3">
      <c r="A11">
        <f>[3]Sheet1!A10</f>
        <v>8</v>
      </c>
      <c r="B11">
        <f>[3]Sheet1!B10</f>
        <v>8</v>
      </c>
      <c r="C11">
        <f>[3]Sheet1!C10</f>
        <v>36.343007312585243</v>
      </c>
      <c r="D11">
        <f>[3]Sheet1!D10</f>
        <v>746.22450671642139</v>
      </c>
      <c r="H11">
        <f>[4]Sheet1!A10</f>
        <v>8</v>
      </c>
      <c r="I11">
        <f>[4]Sheet1!B10</f>
        <v>8</v>
      </c>
      <c r="J11">
        <f>[4]Sheet1!C10</f>
        <v>36.042427629386239</v>
      </c>
      <c r="K11">
        <f>[4]Sheet1!D10</f>
        <v>742.69424451052532</v>
      </c>
      <c r="O11">
        <f>[5]Sheet1!A10</f>
        <v>8</v>
      </c>
      <c r="P11">
        <f>[5]Sheet1!B10</f>
        <v>8</v>
      </c>
      <c r="Q11">
        <f>[5]Sheet1!C10</f>
        <v>34.369838186185852</v>
      </c>
      <c r="R11">
        <f>[5]Sheet1!D10</f>
        <v>722.57267303274898</v>
      </c>
      <c r="V11">
        <f>[6]Sheet1!A10</f>
        <v>8</v>
      </c>
      <c r="W11">
        <f>[6]Sheet1!B10</f>
        <v>8</v>
      </c>
      <c r="X11">
        <f>[6]Sheet1!C10</f>
        <v>29.03205164220612</v>
      </c>
      <c r="Y11">
        <f>[6]Sheet1!D10</f>
        <v>650.60316639775715</v>
      </c>
      <c r="AC11">
        <f>[7]Sheet1!A10</f>
        <v>8</v>
      </c>
      <c r="AD11">
        <f>[7]Sheet1!B10</f>
        <v>8</v>
      </c>
      <c r="AE11">
        <f>[7]Sheet1!C10</f>
        <v>25.797905085584159</v>
      </c>
      <c r="AF11">
        <f>[7]Sheet1!D10</f>
        <v>600.86309533343388</v>
      </c>
      <c r="AJ11">
        <f>[8]Sheet1!A10</f>
        <v>8</v>
      </c>
      <c r="AK11">
        <f>[8]Sheet1!B10</f>
        <v>8</v>
      </c>
      <c r="AL11">
        <f>[8]Sheet1!C10</f>
        <v>20.53645241422867</v>
      </c>
      <c r="AM11">
        <f>[8]Sheet1!D10</f>
        <v>495.98185781270922</v>
      </c>
    </row>
    <row r="12" spans="1:41" x14ac:dyDescent="0.3">
      <c r="A12">
        <f>[3]Sheet1!A11</f>
        <v>9</v>
      </c>
      <c r="B12">
        <f>[3]Sheet1!B11</f>
        <v>9</v>
      </c>
      <c r="C12">
        <f>[3]Sheet1!C11</f>
        <v>24.819617836306339</v>
      </c>
      <c r="D12">
        <f>[3]Sheet1!D11</f>
        <v>619.7624531730014</v>
      </c>
      <c r="H12">
        <f>[4]Sheet1!A11</f>
        <v>9</v>
      </c>
      <c r="I12">
        <f>[4]Sheet1!B11</f>
        <v>9</v>
      </c>
      <c r="J12">
        <f>[4]Sheet1!C11</f>
        <v>24.414311775387159</v>
      </c>
      <c r="K12">
        <f>[4]Sheet1!D11</f>
        <v>614.00812421146088</v>
      </c>
      <c r="O12">
        <f>[5]Sheet1!A11</f>
        <v>9</v>
      </c>
      <c r="P12">
        <f>[5]Sheet1!B11</f>
        <v>9</v>
      </c>
      <c r="Q12">
        <f>[5]Sheet1!C11</f>
        <v>22.204265778179501</v>
      </c>
      <c r="R12">
        <f>[5]Sheet1!D11</f>
        <v>581.08888036376788</v>
      </c>
      <c r="V12">
        <f>[6]Sheet1!A11</f>
        <v>9</v>
      </c>
      <c r="W12">
        <f>[6]Sheet1!B11</f>
        <v>9</v>
      </c>
      <c r="X12">
        <f>[6]Sheet1!C11</f>
        <v>15.75868642665259</v>
      </c>
      <c r="Y12">
        <f>[6]Sheet1!D11</f>
        <v>461.2505903501243</v>
      </c>
      <c r="AC12">
        <f>[7]Sheet1!A11</f>
        <v>9</v>
      </c>
      <c r="AD12">
        <f>[7]Sheet1!B11</f>
        <v>9</v>
      </c>
      <c r="AE12">
        <f>[7]Sheet1!C11</f>
        <v>12.73524578339933</v>
      </c>
      <c r="AF12">
        <f>[7]Sheet1!D11</f>
        <v>376.01401810996668</v>
      </c>
      <c r="AJ12">
        <f>[8]Sheet1!A11</f>
        <v>9</v>
      </c>
      <c r="AK12">
        <f>[8]Sheet1!B11</f>
        <v>9</v>
      </c>
      <c r="AL12">
        <f>[8]Sheet1!C11</f>
        <v>10.22845802745422</v>
      </c>
      <c r="AM12">
        <f>[8]Sheet1!D11</f>
        <v>203.26594888597589</v>
      </c>
    </row>
    <row r="13" spans="1:41" x14ac:dyDescent="0.3">
      <c r="A13">
        <f>[3]Sheet1!A12</f>
        <v>10</v>
      </c>
      <c r="B13">
        <f>[3]Sheet1!B12</f>
        <v>10</v>
      </c>
      <c r="C13">
        <f>[3]Sheet1!C12</f>
        <v>9.6025393390318357</v>
      </c>
      <c r="D13">
        <f>[3]Sheet1!D12</f>
        <v>369.72791898228388</v>
      </c>
      <c r="H13">
        <f>[4]Sheet1!A12</f>
        <v>10</v>
      </c>
      <c r="I13">
        <f>[4]Sheet1!B12</f>
        <v>10</v>
      </c>
      <c r="J13">
        <f>[4]Sheet1!C12</f>
        <v>9.1880696847726782</v>
      </c>
      <c r="K13">
        <f>[4]Sheet1!D12</f>
        <v>359.71884717696969</v>
      </c>
      <c r="O13">
        <f>[5]Sheet1!A12</f>
        <v>10</v>
      </c>
      <c r="P13">
        <f>[5]Sheet1!B12</f>
        <v>10</v>
      </c>
      <c r="Q13">
        <f>[5]Sheet1!C12</f>
        <v>7.1346424149298331</v>
      </c>
      <c r="R13">
        <f>[5]Sheet1!D12</f>
        <v>302.05249817421179</v>
      </c>
      <c r="V13">
        <f>[6]Sheet1!A12</f>
        <v>10</v>
      </c>
      <c r="W13">
        <f>[6]Sheet1!B12</f>
        <v>10</v>
      </c>
      <c r="X13">
        <f>[6]Sheet1!C12</f>
        <v>4.5254924964639791</v>
      </c>
      <c r="Y13">
        <f>[6]Sheet1!D12</f>
        <v>86.506915302147817</v>
      </c>
      <c r="AC13">
        <f>[7]Sheet1!A12</f>
        <v>10</v>
      </c>
      <c r="AD13">
        <f>[7]Sheet1!B12</f>
        <v>10</v>
      </c>
      <c r="AE13">
        <f>[7]Sheet1!C12</f>
        <v>7.5298155081931766</v>
      </c>
      <c r="AF13">
        <f>[7]Sheet1!D12</f>
        <v>-64.58169970805956</v>
      </c>
      <c r="AJ13">
        <f>[8]Sheet1!A12</f>
        <v>10</v>
      </c>
      <c r="AK13">
        <f>[8]Sheet1!B12</f>
        <v>10</v>
      </c>
      <c r="AL13">
        <f>[8]Sheet1!C12</f>
        <v>25.737657607221379</v>
      </c>
      <c r="AM13">
        <f>[8]Sheet1!D12</f>
        <v>-363.46536618153732</v>
      </c>
    </row>
    <row r="14" spans="1:41" x14ac:dyDescent="0.3">
      <c r="A14">
        <f>[3]Sheet1!A13</f>
        <v>11</v>
      </c>
      <c r="B14">
        <f>[3]Sheet1!B13</f>
        <v>11</v>
      </c>
      <c r="C14">
        <f>[3]Sheet1!C13</f>
        <v>12.4408598784189</v>
      </c>
      <c r="D14">
        <f>[3]Sheet1!D13</f>
        <v>432.82466282698158</v>
      </c>
      <c r="H14">
        <f>[4]Sheet1!A13</f>
        <v>11</v>
      </c>
      <c r="I14">
        <f>[4]Sheet1!B13</f>
        <v>11</v>
      </c>
      <c r="J14">
        <f>[4]Sheet1!C13</f>
        <v>11.75708622288183</v>
      </c>
      <c r="K14">
        <f>[4]Sheet1!D13</f>
        <v>418.6473833445055</v>
      </c>
      <c r="O14">
        <f>[5]Sheet1!A13</f>
        <v>11</v>
      </c>
      <c r="P14">
        <f>[5]Sheet1!B13</f>
        <v>11</v>
      </c>
      <c r="Q14">
        <f>[5]Sheet1!C13</f>
        <v>8.4710482953684405</v>
      </c>
      <c r="R14">
        <f>[5]Sheet1!D13</f>
        <v>336.41750910902891</v>
      </c>
      <c r="V14">
        <f>[6]Sheet1!A13</f>
        <v>11</v>
      </c>
      <c r="W14">
        <f>[6]Sheet1!B13</f>
        <v>11</v>
      </c>
      <c r="X14">
        <f>[6]Sheet1!C13</f>
        <v>6.6563754292954727</v>
      </c>
      <c r="Y14">
        <f>[6]Sheet1!D13</f>
        <v>23.493202031139329</v>
      </c>
      <c r="AC14">
        <f>[7]Sheet1!A13</f>
        <v>11</v>
      </c>
      <c r="AD14">
        <f>[7]Sheet1!B13</f>
        <v>11</v>
      </c>
      <c r="AE14">
        <f>[7]Sheet1!C13</f>
        <v>15.190588316837649</v>
      </c>
      <c r="AF14">
        <f>[7]Sheet1!D13</f>
        <v>-188.46910292793291</v>
      </c>
      <c r="AJ14">
        <f>[8]Sheet1!A13</f>
        <v>11</v>
      </c>
      <c r="AK14">
        <f>[8]Sheet1!B13</f>
        <v>11</v>
      </c>
      <c r="AL14">
        <f>[8]Sheet1!C13</f>
        <v>56.744482174928088</v>
      </c>
      <c r="AM14">
        <f>[8]Sheet1!D13</f>
        <v>-606.53494117385947</v>
      </c>
    </row>
    <row r="15" spans="1:41" x14ac:dyDescent="0.3">
      <c r="A15">
        <f>[3]Sheet1!A14</f>
        <v>12</v>
      </c>
      <c r="B15">
        <f>[3]Sheet1!B14</f>
        <v>12</v>
      </c>
      <c r="C15">
        <f>[3]Sheet1!C14</f>
        <v>15.930312468298871</v>
      </c>
      <c r="D15">
        <f>[3]Sheet1!D14</f>
        <v>494.50650863147928</v>
      </c>
      <c r="H15">
        <f>[4]Sheet1!A14</f>
        <v>12</v>
      </c>
      <c r="I15">
        <f>[4]Sheet1!B14</f>
        <v>12</v>
      </c>
      <c r="J15">
        <f>[4]Sheet1!C14</f>
        <v>14.98838022910838</v>
      </c>
      <c r="K15">
        <f>[4]Sheet1!D14</f>
        <v>477.43317135710862</v>
      </c>
      <c r="O15">
        <f>[5]Sheet1!A14</f>
        <v>12</v>
      </c>
      <c r="P15">
        <f>[5]Sheet1!B14</f>
        <v>12</v>
      </c>
      <c r="Q15">
        <f>[5]Sheet1!C14</f>
        <v>10.494393617116881</v>
      </c>
      <c r="R15">
        <f>[5]Sheet1!D14</f>
        <v>377.9641720246654</v>
      </c>
      <c r="V15">
        <f>[6]Sheet1!A14</f>
        <v>12</v>
      </c>
      <c r="W15">
        <f>[6]Sheet1!B14</f>
        <v>12</v>
      </c>
      <c r="X15">
        <f>[6]Sheet1!C14</f>
        <v>9.059646368284227</v>
      </c>
      <c r="Y15">
        <f>[6]Sheet1!D14</f>
        <v>3.3569055675761773E-2</v>
      </c>
      <c r="AC15">
        <f>[7]Sheet1!A14</f>
        <v>12</v>
      </c>
      <c r="AD15">
        <f>[7]Sheet1!B14</f>
        <v>12</v>
      </c>
      <c r="AE15">
        <f>[7]Sheet1!C14</f>
        <v>22.543176350463629</v>
      </c>
      <c r="AF15">
        <f>[7]Sheet1!D14</f>
        <v>-256.4817534754053</v>
      </c>
      <c r="AJ15">
        <f>[8]Sheet1!A14</f>
        <v>12</v>
      </c>
      <c r="AK15">
        <f>[8]Sheet1!B14</f>
        <v>12</v>
      </c>
      <c r="AL15">
        <f>[8]Sheet1!C14</f>
        <v>84.622380899561904</v>
      </c>
      <c r="AM15">
        <f>[8]Sheet1!D14</f>
        <v>-754.50616559699154</v>
      </c>
    </row>
    <row r="16" spans="1:41" x14ac:dyDescent="0.3">
      <c r="A16">
        <f>[3]Sheet1!A15</f>
        <v>13</v>
      </c>
      <c r="B16">
        <f>[3]Sheet1!B15</f>
        <v>13</v>
      </c>
      <c r="C16">
        <f>[3]Sheet1!C15</f>
        <v>20.042737708834849</v>
      </c>
      <c r="D16">
        <f>[3]Sheet1!D15</f>
        <v>557.90707921308956</v>
      </c>
      <c r="H16">
        <f>[4]Sheet1!A15</f>
        <v>13</v>
      </c>
      <c r="I16">
        <f>[4]Sheet1!B15</f>
        <v>13</v>
      </c>
      <c r="J16">
        <f>[4]Sheet1!C15</f>
        <v>18.93706888159209</v>
      </c>
      <c r="K16">
        <f>[4]Sheet1!D15</f>
        <v>540.12951202537477</v>
      </c>
      <c r="O16">
        <f>[5]Sheet1!A15</f>
        <v>13</v>
      </c>
      <c r="P16">
        <f>[5]Sheet1!B15</f>
        <v>13</v>
      </c>
      <c r="Q16">
        <f>[5]Sheet1!C15</f>
        <v>13.617407150005221</v>
      </c>
      <c r="R16">
        <f>[5]Sheet1!D15</f>
        <v>435.14401244128481</v>
      </c>
      <c r="V16">
        <f>[6]Sheet1!A15</f>
        <v>13</v>
      </c>
      <c r="W16">
        <f>[6]Sheet1!B15</f>
        <v>13</v>
      </c>
      <c r="X16">
        <f>[6]Sheet1!C15</f>
        <v>10.159327516746091</v>
      </c>
      <c r="Y16">
        <f>[6]Sheet1!D15</f>
        <v>41.15811464146789</v>
      </c>
      <c r="AC16">
        <f>[7]Sheet1!A15</f>
        <v>13</v>
      </c>
      <c r="AD16">
        <f>[7]Sheet1!B15</f>
        <v>13</v>
      </c>
      <c r="AE16">
        <f>[7]Sheet1!C15</f>
        <v>23.431919462229921</v>
      </c>
      <c r="AF16">
        <f>[7]Sheet1!D15</f>
        <v>-223.77657637783221</v>
      </c>
      <c r="AJ16">
        <f>[8]Sheet1!A15</f>
        <v>13</v>
      </c>
      <c r="AK16">
        <f>[8]Sheet1!B15</f>
        <v>13</v>
      </c>
      <c r="AL16">
        <f>[8]Sheet1!C15</f>
        <v>88.167962799404108</v>
      </c>
      <c r="AM16">
        <f>[8]Sheet1!D15</f>
        <v>-742.8473344745787</v>
      </c>
    </row>
    <row r="17" spans="1:39" x14ac:dyDescent="0.3">
      <c r="A17">
        <f>[3]Sheet1!A16</f>
        <v>14</v>
      </c>
      <c r="B17">
        <f>[3]Sheet1!B16</f>
        <v>14</v>
      </c>
      <c r="C17">
        <f>[3]Sheet1!C16</f>
        <v>15.930312468298871</v>
      </c>
      <c r="D17">
        <f>[3]Sheet1!D16</f>
        <v>494.50650863147928</v>
      </c>
      <c r="H17">
        <f>[4]Sheet1!A16</f>
        <v>14</v>
      </c>
      <c r="I17">
        <f>[4]Sheet1!B16</f>
        <v>14</v>
      </c>
      <c r="J17">
        <f>[4]Sheet1!C16</f>
        <v>15.000617702990811</v>
      </c>
      <c r="K17">
        <f>[4]Sheet1!D16</f>
        <v>477.66094005260231</v>
      </c>
      <c r="O17">
        <f>[5]Sheet1!A16</f>
        <v>14</v>
      </c>
      <c r="P17">
        <f>[5]Sheet1!B16</f>
        <v>14</v>
      </c>
      <c r="Q17">
        <f>[5]Sheet1!C16</f>
        <v>10.552865760502209</v>
      </c>
      <c r="R17">
        <f>[5]Sheet1!D16</f>
        <v>379.55405537843347</v>
      </c>
      <c r="V17">
        <f>[6]Sheet1!A16</f>
        <v>14</v>
      </c>
      <c r="W17">
        <f>[6]Sheet1!B16</f>
        <v>14</v>
      </c>
      <c r="X17">
        <f>[6]Sheet1!C16</f>
        <v>8.8666702208872987</v>
      </c>
      <c r="Y17">
        <f>[6]Sheet1!D16</f>
        <v>6.7507976525300242</v>
      </c>
      <c r="AC17">
        <f>[7]Sheet1!A16</f>
        <v>14</v>
      </c>
      <c r="AD17">
        <f>[7]Sheet1!B16</f>
        <v>14</v>
      </c>
      <c r="AE17">
        <f>[7]Sheet1!C16</f>
        <v>21.79774904492583</v>
      </c>
      <c r="AF17">
        <f>[7]Sheet1!D16</f>
        <v>-246.53599173088</v>
      </c>
      <c r="AJ17">
        <f>[8]Sheet1!A16</f>
        <v>14</v>
      </c>
      <c r="AK17">
        <f>[8]Sheet1!B16</f>
        <v>14</v>
      </c>
      <c r="AL17">
        <f>[8]Sheet1!C16</f>
        <v>81.499404275278806</v>
      </c>
      <c r="AM17">
        <f>[8]Sheet1!D16</f>
        <v>-736.99206696316571</v>
      </c>
    </row>
    <row r="18" spans="1:39" x14ac:dyDescent="0.3">
      <c r="A18">
        <f>[3]Sheet1!A17</f>
        <v>15</v>
      </c>
      <c r="B18">
        <f>[3]Sheet1!B17</f>
        <v>15</v>
      </c>
      <c r="C18">
        <f>[3]Sheet1!C17</f>
        <v>12.4408598784189</v>
      </c>
      <c r="D18">
        <f>[3]Sheet1!D17</f>
        <v>432.82466282698158</v>
      </c>
      <c r="H18">
        <f>[4]Sheet1!A17</f>
        <v>15</v>
      </c>
      <c r="I18">
        <f>[4]Sheet1!B17</f>
        <v>15</v>
      </c>
      <c r="J18">
        <f>[4]Sheet1!C17</f>
        <v>11.743520087706679</v>
      </c>
      <c r="K18">
        <f>[4]Sheet1!D17</f>
        <v>418.35868336620553</v>
      </c>
      <c r="O18">
        <f>[5]Sheet1!A17</f>
        <v>15</v>
      </c>
      <c r="P18">
        <f>[5]Sheet1!B17</f>
        <v>15</v>
      </c>
      <c r="Q18">
        <f>[5]Sheet1!C17</f>
        <v>8.4055300091905156</v>
      </c>
      <c r="R18">
        <f>[5]Sheet1!D17</f>
        <v>334.41563960700648</v>
      </c>
      <c r="V18">
        <f>[6]Sheet1!A17</f>
        <v>15</v>
      </c>
      <c r="W18">
        <f>[6]Sheet1!B17</f>
        <v>15</v>
      </c>
      <c r="X18">
        <f>[6]Sheet1!C17</f>
        <v>6.8452779966293438</v>
      </c>
      <c r="Y18">
        <f>[6]Sheet1!D17</f>
        <v>15.023630007633351</v>
      </c>
      <c r="AC18">
        <f>[7]Sheet1!A17</f>
        <v>15</v>
      </c>
      <c r="AD18">
        <f>[7]Sheet1!B17</f>
        <v>15</v>
      </c>
      <c r="AE18">
        <f>[7]Sheet1!C17</f>
        <v>15.974857072632091</v>
      </c>
      <c r="AF18">
        <f>[7]Sheet1!D17</f>
        <v>-201.4162216102807</v>
      </c>
      <c r="AJ18">
        <f>[8]Sheet1!A17</f>
        <v>15</v>
      </c>
      <c r="AK18">
        <f>[8]Sheet1!B17</f>
        <v>15</v>
      </c>
      <c r="AL18">
        <f>[8]Sheet1!C17</f>
        <v>59.694329039054267</v>
      </c>
      <c r="AM18">
        <f>[8]Sheet1!D17</f>
        <v>-627.50518273874115</v>
      </c>
    </row>
    <row r="19" spans="1:39" x14ac:dyDescent="0.3">
      <c r="A19">
        <f>[3]Sheet1!A18</f>
        <v>16</v>
      </c>
      <c r="B19">
        <f>[3]Sheet1!B18</f>
        <v>16</v>
      </c>
      <c r="C19">
        <f>[3]Sheet1!C18</f>
        <v>9.6025393390318357</v>
      </c>
      <c r="D19">
        <f>[3]Sheet1!D18</f>
        <v>369.72791898228388</v>
      </c>
      <c r="H19">
        <f>[4]Sheet1!A18</f>
        <v>16</v>
      </c>
      <c r="I19">
        <f>[4]Sheet1!B18</f>
        <v>16</v>
      </c>
      <c r="J19">
        <f>[4]Sheet1!C18</f>
        <v>9.1490137936366924</v>
      </c>
      <c r="K19">
        <f>[4]Sheet1!D18</f>
        <v>358.75377506979919</v>
      </c>
      <c r="O19">
        <f>[5]Sheet1!A18</f>
        <v>16</v>
      </c>
      <c r="P19">
        <f>[5]Sheet1!B18</f>
        <v>16</v>
      </c>
      <c r="Q19">
        <f>[5]Sheet1!C18</f>
        <v>6.935302032001549</v>
      </c>
      <c r="R19">
        <f>[5]Sheet1!D18</f>
        <v>295.4282982674103</v>
      </c>
      <c r="V19">
        <f>[6]Sheet1!A18</f>
        <v>16</v>
      </c>
      <c r="W19">
        <f>[6]Sheet1!B18</f>
        <v>16</v>
      </c>
      <c r="X19">
        <f>[6]Sheet1!C18</f>
        <v>4.7967251590956472</v>
      </c>
      <c r="Y19">
        <f>[6]Sheet1!D18</f>
        <v>57.417619706683851</v>
      </c>
      <c r="AC19">
        <f>[7]Sheet1!A18</f>
        <v>16</v>
      </c>
      <c r="AD19">
        <f>[7]Sheet1!B18</f>
        <v>16</v>
      </c>
      <c r="AE19">
        <f>[7]Sheet1!C18</f>
        <v>9.1147269036630245</v>
      </c>
      <c r="AF19">
        <f>[7]Sheet1!D18</f>
        <v>-107.29427385709459</v>
      </c>
      <c r="AJ19">
        <f>[8]Sheet1!A18</f>
        <v>16</v>
      </c>
      <c r="AK19">
        <f>[8]Sheet1!B18</f>
        <v>16</v>
      </c>
      <c r="AL19">
        <f>[8]Sheet1!C18</f>
        <v>32.399547425904892</v>
      </c>
      <c r="AM19">
        <f>[8]Sheet1!D18</f>
        <v>-433.97093761984661</v>
      </c>
    </row>
    <row r="20" spans="1:39" x14ac:dyDescent="0.3">
      <c r="A20">
        <f>[3]Sheet1!A19</f>
        <v>17</v>
      </c>
      <c r="B20">
        <f>[3]Sheet1!B19</f>
        <v>17</v>
      </c>
      <c r="C20">
        <f>[3]Sheet1!C19</f>
        <v>12.4408598784189</v>
      </c>
      <c r="D20">
        <f>[3]Sheet1!D19</f>
        <v>432.82466282698158</v>
      </c>
      <c r="H20">
        <f>[4]Sheet1!A19</f>
        <v>17</v>
      </c>
      <c r="I20">
        <f>[4]Sheet1!B19</f>
        <v>17</v>
      </c>
      <c r="J20">
        <f>[4]Sheet1!C19</f>
        <v>11.999833468945591</v>
      </c>
      <c r="K20">
        <f>[4]Sheet1!D19</f>
        <v>423.76283982221639</v>
      </c>
      <c r="O20">
        <f>[5]Sheet1!A19</f>
        <v>17</v>
      </c>
      <c r="P20">
        <f>[5]Sheet1!B19</f>
        <v>17</v>
      </c>
      <c r="Q20">
        <f>[5]Sheet1!C19</f>
        <v>9.7362902584711186</v>
      </c>
      <c r="R20">
        <f>[5]Sheet1!D19</f>
        <v>371.63499044149512</v>
      </c>
      <c r="V20">
        <f>[6]Sheet1!A19</f>
        <v>17</v>
      </c>
      <c r="W20">
        <f>[6]Sheet1!B19</f>
        <v>17</v>
      </c>
      <c r="X20">
        <f>[6]Sheet1!C19</f>
        <v>5.4234536235706257</v>
      </c>
      <c r="Y20">
        <f>[6]Sheet1!D19</f>
        <v>176.27330485799791</v>
      </c>
      <c r="AC20">
        <f>[7]Sheet1!A19</f>
        <v>17</v>
      </c>
      <c r="AD20">
        <f>[7]Sheet1!B19</f>
        <v>17</v>
      </c>
      <c r="AE20">
        <f>[7]Sheet1!C19</f>
        <v>6.321549442078533</v>
      </c>
      <c r="AF20">
        <f>[7]Sheet1!D19</f>
        <v>40.167132551799881</v>
      </c>
      <c r="AJ20">
        <f>[8]Sheet1!A19</f>
        <v>17</v>
      </c>
      <c r="AK20">
        <f>[8]Sheet1!B19</f>
        <v>17</v>
      </c>
      <c r="AL20">
        <f>[8]Sheet1!C19</f>
        <v>17.885036846554961</v>
      </c>
      <c r="AM20">
        <f>[8]Sheet1!D19</f>
        <v>-231.06244026831621</v>
      </c>
    </row>
    <row r="21" spans="1:39" x14ac:dyDescent="0.3">
      <c r="A21">
        <f>[3]Sheet1!A20</f>
        <v>18</v>
      </c>
      <c r="B21">
        <f>[3]Sheet1!B20</f>
        <v>18</v>
      </c>
      <c r="C21">
        <f>[3]Sheet1!C20</f>
        <v>15.930312468298871</v>
      </c>
      <c r="D21">
        <f>[3]Sheet1!D20</f>
        <v>494.50650863147928</v>
      </c>
      <c r="H21">
        <f>[4]Sheet1!A20</f>
        <v>18</v>
      </c>
      <c r="I21">
        <f>[4]Sheet1!B20</f>
        <v>18</v>
      </c>
      <c r="J21">
        <f>[4]Sheet1!C20</f>
        <v>15.66975723861758</v>
      </c>
      <c r="K21">
        <f>[4]Sheet1!D20</f>
        <v>489.87315814641022</v>
      </c>
      <c r="O21">
        <f>[5]Sheet1!A20</f>
        <v>18</v>
      </c>
      <c r="P21">
        <f>[5]Sheet1!B20</f>
        <v>18</v>
      </c>
      <c r="Q21">
        <f>[5]Sheet1!C20</f>
        <v>14.252291378588209</v>
      </c>
      <c r="R21">
        <f>[5]Sheet1!D20</f>
        <v>463.41436252794961</v>
      </c>
      <c r="V21">
        <f>[6]Sheet1!A20</f>
        <v>18</v>
      </c>
      <c r="W21">
        <f>[6]Sheet1!B20</f>
        <v>18</v>
      </c>
      <c r="X21">
        <f>[6]Sheet1!C20</f>
        <v>10.13957638477868</v>
      </c>
      <c r="Y21">
        <f>[6]Sheet1!D20</f>
        <v>367.72849197859279</v>
      </c>
      <c r="AC21">
        <f>[7]Sheet1!A20</f>
        <v>18</v>
      </c>
      <c r="AD21">
        <f>[7]Sheet1!B20</f>
        <v>18</v>
      </c>
      <c r="AE21">
        <f>[7]Sheet1!C20</f>
        <v>8.1995717251100935</v>
      </c>
      <c r="AF21">
        <f>[7]Sheet1!D20</f>
        <v>301.31521885986513</v>
      </c>
      <c r="AJ21">
        <f>[8]Sheet1!A20</f>
        <v>18</v>
      </c>
      <c r="AK21">
        <f>[8]Sheet1!B20</f>
        <v>18</v>
      </c>
      <c r="AL21">
        <f>[8]Sheet1!C20</f>
        <v>6.6251077184665261</v>
      </c>
      <c r="AM21">
        <f>[8]Sheet1!D20</f>
        <v>161.52491773546561</v>
      </c>
    </row>
    <row r="22" spans="1:39" x14ac:dyDescent="0.3">
      <c r="A22">
        <f>[3]Sheet1!A21</f>
        <v>19</v>
      </c>
      <c r="B22">
        <f>[3]Sheet1!B21</f>
        <v>19</v>
      </c>
      <c r="C22">
        <f>[3]Sheet1!C21</f>
        <v>58.739883090069803</v>
      </c>
      <c r="D22">
        <f>[3]Sheet1!D21</f>
        <v>935.93077069604328</v>
      </c>
      <c r="H22">
        <f>[4]Sheet1!A21</f>
        <v>19</v>
      </c>
      <c r="I22">
        <f>[4]Sheet1!B21</f>
        <v>19</v>
      </c>
      <c r="J22">
        <f>[4]Sheet1!C21</f>
        <v>58.739883090069803</v>
      </c>
      <c r="K22">
        <f>[4]Sheet1!D21</f>
        <v>935.93077069604328</v>
      </c>
      <c r="O22">
        <f>[5]Sheet1!A21</f>
        <v>19</v>
      </c>
      <c r="P22">
        <f>[5]Sheet1!B21</f>
        <v>19</v>
      </c>
      <c r="Q22">
        <f>[5]Sheet1!C21</f>
        <v>58.290539309585562</v>
      </c>
      <c r="R22">
        <f>[5]Sheet1!D21</f>
        <v>931.74398151841638</v>
      </c>
      <c r="V22">
        <f>[6]Sheet1!A21</f>
        <v>19</v>
      </c>
      <c r="W22">
        <f>[6]Sheet1!B21</f>
        <v>19</v>
      </c>
      <c r="X22">
        <f>[6]Sheet1!C21</f>
        <v>56.955109005927397</v>
      </c>
      <c r="Y22">
        <f>[6]Sheet1!D21</f>
        <v>919.13192534788732</v>
      </c>
      <c r="AC22">
        <f>[7]Sheet1!A21</f>
        <v>19</v>
      </c>
      <c r="AD22">
        <f>[7]Sheet1!B21</f>
        <v>19</v>
      </c>
      <c r="AE22">
        <f>[7]Sheet1!C21</f>
        <v>56.07552049047235</v>
      </c>
      <c r="AF22">
        <f>[7]Sheet1!D21</f>
        <v>910.6808708293612</v>
      </c>
      <c r="AJ22">
        <f>[8]Sheet1!A21</f>
        <v>19</v>
      </c>
      <c r="AK22">
        <f>[8]Sheet1!B21</f>
        <v>19</v>
      </c>
      <c r="AL22">
        <f>[8]Sheet1!C21</f>
        <v>54.342724366971147</v>
      </c>
      <c r="AM22">
        <f>[8]Sheet1!D21</f>
        <v>893.67584432240153</v>
      </c>
    </row>
    <row r="23" spans="1:39" x14ac:dyDescent="0.3">
      <c r="A23">
        <f>[3]Sheet1!A22</f>
        <v>20</v>
      </c>
      <c r="B23">
        <f>[3]Sheet1!B22</f>
        <v>20</v>
      </c>
      <c r="C23">
        <f>[3]Sheet1!C22</f>
        <v>87.508527483331846</v>
      </c>
      <c r="D23">
        <f>[3]Sheet1!D22</f>
        <v>1127.8944720578611</v>
      </c>
      <c r="H23">
        <f>[4]Sheet1!A22</f>
        <v>20</v>
      </c>
      <c r="I23">
        <f>[4]Sheet1!B22</f>
        <v>20</v>
      </c>
      <c r="J23">
        <f>[4]Sheet1!C22</f>
        <v>87.508527483331846</v>
      </c>
      <c r="K23">
        <f>[4]Sheet1!D22</f>
        <v>1127.8944720578611</v>
      </c>
      <c r="O23">
        <f>[5]Sheet1!A22</f>
        <v>20</v>
      </c>
      <c r="P23">
        <f>[5]Sheet1!B22</f>
        <v>20</v>
      </c>
      <c r="Q23">
        <f>[5]Sheet1!C22</f>
        <v>87.508527483331846</v>
      </c>
      <c r="R23">
        <f>[5]Sheet1!D22</f>
        <v>1127.8944720578611</v>
      </c>
      <c r="V23">
        <f>[6]Sheet1!A22</f>
        <v>20</v>
      </c>
      <c r="W23">
        <f>[6]Sheet1!B22</f>
        <v>20</v>
      </c>
      <c r="X23">
        <f>[6]Sheet1!C22</f>
        <v>87.508527483331846</v>
      </c>
      <c r="Y23">
        <f>[6]Sheet1!D22</f>
        <v>1127.8944720578611</v>
      </c>
      <c r="AC23">
        <f>[7]Sheet1!A22</f>
        <v>20</v>
      </c>
      <c r="AD23">
        <f>[7]Sheet1!B22</f>
        <v>20</v>
      </c>
      <c r="AE23">
        <f>[7]Sheet1!C22</f>
        <v>87.508527483331846</v>
      </c>
      <c r="AF23">
        <f>[7]Sheet1!D22</f>
        <v>1127.8944720578611</v>
      </c>
      <c r="AJ23">
        <f>[8]Sheet1!A22</f>
        <v>20</v>
      </c>
      <c r="AK23">
        <f>[8]Sheet1!B22</f>
        <v>20</v>
      </c>
      <c r="AL23">
        <f>[8]Sheet1!C22</f>
        <v>87.508527483331846</v>
      </c>
      <c r="AM23">
        <f>[8]Sheet1!D22</f>
        <v>1127.8944720578611</v>
      </c>
    </row>
    <row r="24" spans="1:39" x14ac:dyDescent="0.3">
      <c r="A24">
        <f>[3]Sheet1!A23</f>
        <v>21</v>
      </c>
      <c r="B24">
        <f>[3]Sheet1!B23</f>
        <v>21</v>
      </c>
      <c r="C24">
        <f>[3]Sheet1!C23</f>
        <v>110.9203608076016</v>
      </c>
      <c r="D24">
        <f>[3]Sheet1!D23</f>
        <v>1255.138788689015</v>
      </c>
      <c r="H24">
        <f>[4]Sheet1!A23</f>
        <v>21</v>
      </c>
      <c r="I24">
        <f>[4]Sheet1!B23</f>
        <v>21</v>
      </c>
      <c r="J24">
        <f>[4]Sheet1!C23</f>
        <v>110.9203608076016</v>
      </c>
      <c r="K24">
        <f>[4]Sheet1!D23</f>
        <v>1255.138788689015</v>
      </c>
      <c r="O24">
        <f>[5]Sheet1!A23</f>
        <v>21</v>
      </c>
      <c r="P24">
        <f>[5]Sheet1!B23</f>
        <v>21</v>
      </c>
      <c r="Q24">
        <f>[5]Sheet1!C23</f>
        <v>110.9203608076016</v>
      </c>
      <c r="R24">
        <f>[5]Sheet1!D23</f>
        <v>1255.138788689015</v>
      </c>
      <c r="V24">
        <f>[6]Sheet1!A23</f>
        <v>21</v>
      </c>
      <c r="W24">
        <f>[6]Sheet1!B23</f>
        <v>21</v>
      </c>
      <c r="X24">
        <f>[6]Sheet1!C23</f>
        <v>110.9203608076016</v>
      </c>
      <c r="Y24">
        <f>[6]Sheet1!D23</f>
        <v>1255.138788689015</v>
      </c>
      <c r="AC24">
        <f>[7]Sheet1!A23</f>
        <v>21</v>
      </c>
      <c r="AD24">
        <f>[7]Sheet1!B23</f>
        <v>21</v>
      </c>
      <c r="AE24">
        <f>[7]Sheet1!C23</f>
        <v>110.9203608076016</v>
      </c>
      <c r="AF24">
        <f>[7]Sheet1!D23</f>
        <v>1255.138788689015</v>
      </c>
      <c r="AJ24">
        <f>[8]Sheet1!A23</f>
        <v>21</v>
      </c>
      <c r="AK24">
        <f>[8]Sheet1!B23</f>
        <v>21</v>
      </c>
      <c r="AL24">
        <f>[8]Sheet1!C23</f>
        <v>110.9203608076016</v>
      </c>
      <c r="AM24">
        <f>[8]Sheet1!D23</f>
        <v>1255.138788689015</v>
      </c>
    </row>
    <row r="25" spans="1:39" x14ac:dyDescent="0.3">
      <c r="A25">
        <f>[3]Sheet1!A24</f>
        <v>22</v>
      </c>
      <c r="B25">
        <f>[3]Sheet1!B24</f>
        <v>22</v>
      </c>
      <c r="C25">
        <f>[3]Sheet1!C24</f>
        <v>87.508527483331846</v>
      </c>
      <c r="D25">
        <f>[3]Sheet1!D24</f>
        <v>1127.8944720578611</v>
      </c>
      <c r="H25">
        <f>[4]Sheet1!A24</f>
        <v>22</v>
      </c>
      <c r="I25">
        <f>[4]Sheet1!B24</f>
        <v>22</v>
      </c>
      <c r="J25">
        <f>[4]Sheet1!C24</f>
        <v>87.508527483331846</v>
      </c>
      <c r="K25">
        <f>[4]Sheet1!D24</f>
        <v>1127.8944720578611</v>
      </c>
      <c r="O25">
        <f>[5]Sheet1!A24</f>
        <v>22</v>
      </c>
      <c r="P25">
        <f>[5]Sheet1!B24</f>
        <v>22</v>
      </c>
      <c r="Q25">
        <f>[5]Sheet1!C24</f>
        <v>87.508527483331846</v>
      </c>
      <c r="R25">
        <f>[5]Sheet1!D24</f>
        <v>1127.8944720578611</v>
      </c>
      <c r="V25">
        <f>[6]Sheet1!A24</f>
        <v>22</v>
      </c>
      <c r="W25">
        <f>[6]Sheet1!B24</f>
        <v>22</v>
      </c>
      <c r="X25">
        <f>[6]Sheet1!C24</f>
        <v>87.508527483331846</v>
      </c>
      <c r="Y25">
        <f>[6]Sheet1!D24</f>
        <v>1127.8944720578611</v>
      </c>
      <c r="AC25">
        <f>[7]Sheet1!A24</f>
        <v>22</v>
      </c>
      <c r="AD25">
        <f>[7]Sheet1!B24</f>
        <v>22</v>
      </c>
      <c r="AE25">
        <f>[7]Sheet1!C24</f>
        <v>87.508527483331846</v>
      </c>
      <c r="AF25">
        <f>[7]Sheet1!D24</f>
        <v>1127.8944720578611</v>
      </c>
      <c r="AJ25">
        <f>[8]Sheet1!A24</f>
        <v>22</v>
      </c>
      <c r="AK25">
        <f>[8]Sheet1!B24</f>
        <v>22</v>
      </c>
      <c r="AL25">
        <f>[8]Sheet1!C24</f>
        <v>87.508527483331846</v>
      </c>
      <c r="AM25">
        <f>[8]Sheet1!D24</f>
        <v>1127.8944720578611</v>
      </c>
    </row>
    <row r="26" spans="1:39" x14ac:dyDescent="0.3">
      <c r="A26">
        <f>[3]Sheet1!A25</f>
        <v>23</v>
      </c>
      <c r="B26">
        <f>[3]Sheet1!B25</f>
        <v>23</v>
      </c>
      <c r="C26">
        <f>[3]Sheet1!C25</f>
        <v>50.422928824424638</v>
      </c>
      <c r="D26">
        <f>[3]Sheet1!D25</f>
        <v>872.92621156688324</v>
      </c>
      <c r="H26">
        <f>[4]Sheet1!A25</f>
        <v>23</v>
      </c>
      <c r="I26">
        <f>[4]Sheet1!B25</f>
        <v>23</v>
      </c>
      <c r="J26">
        <f>[4]Sheet1!C25</f>
        <v>50.422928824424638</v>
      </c>
      <c r="K26">
        <f>[4]Sheet1!D25</f>
        <v>872.92621156688324</v>
      </c>
      <c r="O26">
        <f>[5]Sheet1!A25</f>
        <v>23</v>
      </c>
      <c r="P26">
        <f>[5]Sheet1!B25</f>
        <v>23</v>
      </c>
      <c r="Q26">
        <f>[5]Sheet1!C25</f>
        <v>50.422928824424638</v>
      </c>
      <c r="R26">
        <f>[5]Sheet1!D25</f>
        <v>872.92621156688324</v>
      </c>
      <c r="V26">
        <f>[6]Sheet1!A25</f>
        <v>23</v>
      </c>
      <c r="W26">
        <f>[6]Sheet1!B25</f>
        <v>23</v>
      </c>
      <c r="X26">
        <f>[6]Sheet1!C25</f>
        <v>50.422928824424638</v>
      </c>
      <c r="Y26">
        <f>[6]Sheet1!D25</f>
        <v>872.92621156688324</v>
      </c>
      <c r="AC26">
        <f>[7]Sheet1!A25</f>
        <v>23</v>
      </c>
      <c r="AD26">
        <f>[7]Sheet1!B25</f>
        <v>23</v>
      </c>
      <c r="AE26">
        <f>[7]Sheet1!C25</f>
        <v>50.422928824424638</v>
      </c>
      <c r="AF26">
        <f>[7]Sheet1!D25</f>
        <v>872.92621156688324</v>
      </c>
      <c r="AJ26">
        <f>[8]Sheet1!A25</f>
        <v>23</v>
      </c>
      <c r="AK26">
        <f>[8]Sheet1!B25</f>
        <v>23</v>
      </c>
      <c r="AL26">
        <f>[8]Sheet1!C25</f>
        <v>50.422928824424638</v>
      </c>
      <c r="AM26">
        <f>[8]Sheet1!D25</f>
        <v>872.92621156688324</v>
      </c>
    </row>
  </sheetData>
  <mergeCells count="6">
    <mergeCell ref="A1:F1"/>
    <mergeCell ref="AJ1:AO1"/>
    <mergeCell ref="AC1:AH1"/>
    <mergeCell ref="O1:T1"/>
    <mergeCell ref="V1:AA1"/>
    <mergeCell ref="H1:M1"/>
  </mergeCell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E99D5-B87E-4529-9682-556FF2855F81}">
  <sheetPr codeName="Planilha10"/>
  <dimension ref="A1:AM26"/>
  <sheetViews>
    <sheetView showGridLines="0" zoomScale="70" zoomScaleNormal="70" workbookViewId="0">
      <selection sqref="A1:D1"/>
    </sheetView>
  </sheetViews>
  <sheetFormatPr defaultRowHeight="14.4" x14ac:dyDescent="0.3"/>
  <cols>
    <col min="1" max="1" width="3" bestFit="1" customWidth="1"/>
    <col min="2" max="2" width="8.88671875" bestFit="1" customWidth="1"/>
    <col min="3" max="3" width="13.6640625" bestFit="1" customWidth="1"/>
    <col min="4" max="4" width="15.44140625" bestFit="1" customWidth="1"/>
    <col min="5" max="5" width="12.33203125" bestFit="1" customWidth="1"/>
    <col min="6" max="6" width="17.33203125" bestFit="1" customWidth="1"/>
    <col min="8" max="8" width="3" bestFit="1" customWidth="1"/>
    <col min="9" max="9" width="8.88671875" bestFit="1" customWidth="1"/>
    <col min="10" max="10" width="13.6640625" bestFit="1" customWidth="1"/>
    <col min="11" max="11" width="15.44140625" bestFit="1" customWidth="1"/>
    <col min="12" max="12" width="12.6640625" bestFit="1" customWidth="1"/>
    <col min="13" max="13" width="17.33203125" bestFit="1" customWidth="1"/>
    <col min="15" max="15" width="3" bestFit="1" customWidth="1"/>
    <col min="16" max="16" width="8.88671875" bestFit="1" customWidth="1"/>
    <col min="17" max="17" width="13.6640625" bestFit="1" customWidth="1"/>
    <col min="18" max="18" width="15.44140625" bestFit="1" customWidth="1"/>
    <col min="19" max="19" width="12.6640625" bestFit="1" customWidth="1"/>
    <col min="20" max="20" width="17.33203125" bestFit="1" customWidth="1"/>
    <col min="22" max="22" width="3.88671875" bestFit="1" customWidth="1"/>
    <col min="23" max="23" width="9.5546875" bestFit="1" customWidth="1"/>
    <col min="24" max="24" width="14.88671875" bestFit="1" customWidth="1"/>
    <col min="25" max="25" width="16.44140625" bestFit="1" customWidth="1"/>
    <col min="26" max="26" width="14.88671875" bestFit="1" customWidth="1"/>
    <col min="27" max="27" width="17.33203125" bestFit="1" customWidth="1"/>
    <col min="29" max="29" width="3.88671875" bestFit="1" customWidth="1"/>
    <col min="30" max="30" width="9.5546875" bestFit="1" customWidth="1"/>
    <col min="31" max="31" width="14.88671875" bestFit="1" customWidth="1"/>
    <col min="32" max="32" width="16.44140625" bestFit="1" customWidth="1"/>
    <col min="33" max="33" width="14.88671875" bestFit="1" customWidth="1"/>
    <col min="34" max="34" width="17.33203125" bestFit="1" customWidth="1"/>
    <col min="36" max="36" width="3.88671875" bestFit="1" customWidth="1"/>
    <col min="37" max="37" width="9.5546875" bestFit="1" customWidth="1"/>
    <col min="38" max="38" width="14.88671875" bestFit="1" customWidth="1"/>
    <col min="39" max="39" width="16.44140625" bestFit="1" customWidth="1"/>
    <col min="40" max="40" width="14.88671875" bestFit="1" customWidth="1"/>
    <col min="41" max="41" width="17.33203125" bestFit="1" customWidth="1"/>
  </cols>
  <sheetData>
    <row r="1" spans="1:39" x14ac:dyDescent="0.3">
      <c r="A1" s="29" t="s">
        <v>0</v>
      </c>
      <c r="B1" s="29"/>
      <c r="C1" s="29"/>
      <c r="D1" s="29"/>
      <c r="H1" s="29" t="s">
        <v>1</v>
      </c>
      <c r="I1" s="29"/>
      <c r="J1" s="29"/>
      <c r="K1" s="29"/>
      <c r="O1" s="29" t="s">
        <v>2</v>
      </c>
      <c r="P1" s="29"/>
      <c r="Q1" s="29"/>
      <c r="R1" s="29"/>
      <c r="V1" s="29" t="s">
        <v>45</v>
      </c>
      <c r="W1" s="29"/>
      <c r="X1" s="29"/>
      <c r="Y1" s="29"/>
      <c r="AC1" s="29" t="s">
        <v>61</v>
      </c>
      <c r="AD1" s="29"/>
      <c r="AE1" s="29"/>
      <c r="AF1" s="29"/>
      <c r="AJ1" s="29" t="s">
        <v>64</v>
      </c>
      <c r="AK1" s="29"/>
      <c r="AL1" s="29"/>
      <c r="AM1" s="29"/>
    </row>
    <row r="2" spans="1:39" x14ac:dyDescent="0.3">
      <c r="A2">
        <f>[9]Sheet1!A1</f>
        <v>0</v>
      </c>
      <c r="B2" t="str">
        <f>[9]Sheet1!B1</f>
        <v>horas (h)</v>
      </c>
      <c r="C2" t="str">
        <f>[9]Sheet1!C1</f>
        <v>perdas em kW</v>
      </c>
      <c r="D2" t="str">
        <f>[9]Sheet1!D1</f>
        <v>potencia em kW</v>
      </c>
      <c r="H2">
        <f>[10]Sheet1!A1</f>
        <v>0</v>
      </c>
      <c r="I2" t="str">
        <f>[10]Sheet1!B1</f>
        <v>horas (h)</v>
      </c>
      <c r="J2" t="str">
        <f>[10]Sheet1!C1</f>
        <v>perdas em kW</v>
      </c>
      <c r="K2" t="str">
        <f>[10]Sheet1!D1</f>
        <v>potencia em kW</v>
      </c>
      <c r="O2">
        <f>[11]Sheet1!A1</f>
        <v>0</v>
      </c>
      <c r="P2" t="str">
        <f>[11]Sheet1!B1</f>
        <v>horas (h)</v>
      </c>
      <c r="Q2" t="str">
        <f>[11]Sheet1!C1</f>
        <v>perdas em kW</v>
      </c>
      <c r="R2" t="str">
        <f>[11]Sheet1!D1</f>
        <v>potencia em kW</v>
      </c>
      <c r="V2">
        <f>[12]Sheet1!A1</f>
        <v>0</v>
      </c>
      <c r="W2" t="str">
        <f>[12]Sheet1!B1</f>
        <v>horas (h)</v>
      </c>
      <c r="X2" t="str">
        <f>[12]Sheet1!C1</f>
        <v>perdas em kW</v>
      </c>
      <c r="Y2" t="str">
        <f>[12]Sheet1!D1</f>
        <v>potencia em kW</v>
      </c>
      <c r="AC2">
        <f>[13]Sheet1!A1</f>
        <v>0</v>
      </c>
      <c r="AD2" t="str">
        <f>[13]Sheet1!B1</f>
        <v>horas (h)</v>
      </c>
      <c r="AE2" t="str">
        <f>[13]Sheet1!C1</f>
        <v>perdas em kW</v>
      </c>
      <c r="AF2" t="str">
        <f>[13]Sheet1!D1</f>
        <v>potencia em kW</v>
      </c>
      <c r="AJ2">
        <f>[14]Sheet1!A1</f>
        <v>0</v>
      </c>
      <c r="AK2" t="str">
        <f>[14]Sheet1!B1</f>
        <v>horas (h)</v>
      </c>
      <c r="AL2" t="str">
        <f>[14]Sheet1!C1</f>
        <v>perdas em kW</v>
      </c>
      <c r="AM2" t="str">
        <f>[14]Sheet1!D1</f>
        <v>potencia em kW</v>
      </c>
    </row>
    <row r="3" spans="1:39" x14ac:dyDescent="0.3">
      <c r="A3">
        <f>[9]Sheet1!A2</f>
        <v>0</v>
      </c>
      <c r="B3">
        <f>[9]Sheet1!B2</f>
        <v>0</v>
      </c>
      <c r="C3">
        <f>[9]Sheet1!C2</f>
        <v>55.620704725471143</v>
      </c>
      <c r="D3">
        <f>[9]Sheet1!D2</f>
        <v>277.90298979749122</v>
      </c>
      <c r="H3">
        <f>[10]Sheet1!A2</f>
        <v>0</v>
      </c>
      <c r="I3">
        <f>[10]Sheet1!B2</f>
        <v>0</v>
      </c>
      <c r="J3">
        <f>[10]Sheet1!C2</f>
        <v>55.620704725471143</v>
      </c>
      <c r="K3">
        <f>[10]Sheet1!D2</f>
        <v>277.90298979749122</v>
      </c>
      <c r="O3">
        <f>[11]Sheet1!A2</f>
        <v>0</v>
      </c>
      <c r="P3">
        <f>[11]Sheet1!B2</f>
        <v>0</v>
      </c>
      <c r="Q3">
        <f>[11]Sheet1!C2</f>
        <v>55.620704725471143</v>
      </c>
      <c r="R3">
        <f>[11]Sheet1!D2</f>
        <v>277.90298979749122</v>
      </c>
      <c r="V3">
        <f>[12]Sheet1!A2</f>
        <v>0</v>
      </c>
      <c r="W3">
        <f>[12]Sheet1!B2</f>
        <v>0</v>
      </c>
      <c r="X3">
        <f>[12]Sheet1!C2</f>
        <v>55.620704725471143</v>
      </c>
      <c r="Y3">
        <f>[12]Sheet1!D2</f>
        <v>277.90298979749122</v>
      </c>
      <c r="AC3">
        <f>[13]Sheet1!A2</f>
        <v>0</v>
      </c>
      <c r="AD3">
        <f>[13]Sheet1!B2</f>
        <v>0</v>
      </c>
      <c r="AE3">
        <f>[13]Sheet1!C2</f>
        <v>55.620704725471143</v>
      </c>
      <c r="AF3">
        <f>[13]Sheet1!D2</f>
        <v>277.90298979749122</v>
      </c>
      <c r="AJ3">
        <f>[14]Sheet1!A2</f>
        <v>0</v>
      </c>
      <c r="AK3">
        <f>[14]Sheet1!B2</f>
        <v>0</v>
      </c>
      <c r="AL3">
        <f>[14]Sheet1!C2</f>
        <v>55.620704725471143</v>
      </c>
      <c r="AM3">
        <f>[14]Sheet1!D2</f>
        <v>277.90298979749122</v>
      </c>
    </row>
    <row r="4" spans="1:39" x14ac:dyDescent="0.3">
      <c r="A4">
        <f>[9]Sheet1!A3</f>
        <v>1</v>
      </c>
      <c r="B4">
        <f>[9]Sheet1!B3</f>
        <v>1</v>
      </c>
      <c r="C4">
        <f>[9]Sheet1!C3</f>
        <v>43.606711926003847</v>
      </c>
      <c r="D4">
        <f>[9]Sheet1!D3</f>
        <v>175.69013121886721</v>
      </c>
      <c r="H4">
        <f>[10]Sheet1!A3</f>
        <v>1</v>
      </c>
      <c r="I4">
        <f>[10]Sheet1!B3</f>
        <v>1</v>
      </c>
      <c r="J4">
        <f>[10]Sheet1!C3</f>
        <v>43.606711926003847</v>
      </c>
      <c r="K4">
        <f>[10]Sheet1!D3</f>
        <v>175.69013121886721</v>
      </c>
      <c r="O4">
        <f>[11]Sheet1!A3</f>
        <v>1</v>
      </c>
      <c r="P4">
        <f>[11]Sheet1!B3</f>
        <v>1</v>
      </c>
      <c r="Q4">
        <f>[11]Sheet1!C3</f>
        <v>43.606711926003847</v>
      </c>
      <c r="R4">
        <f>[11]Sheet1!D3</f>
        <v>175.69013121886721</v>
      </c>
      <c r="V4">
        <f>[12]Sheet1!A3</f>
        <v>1</v>
      </c>
      <c r="W4">
        <f>[12]Sheet1!B3</f>
        <v>1</v>
      </c>
      <c r="X4">
        <f>[12]Sheet1!C3</f>
        <v>43.606711926003847</v>
      </c>
      <c r="Y4">
        <f>[12]Sheet1!D3</f>
        <v>175.69013121886721</v>
      </c>
      <c r="AC4">
        <f>[13]Sheet1!A3</f>
        <v>1</v>
      </c>
      <c r="AD4">
        <f>[13]Sheet1!B3</f>
        <v>1</v>
      </c>
      <c r="AE4">
        <f>[13]Sheet1!C3</f>
        <v>43.606711926003847</v>
      </c>
      <c r="AF4">
        <f>[13]Sheet1!D3</f>
        <v>175.69013121886721</v>
      </c>
      <c r="AJ4">
        <f>[14]Sheet1!A3</f>
        <v>1</v>
      </c>
      <c r="AK4">
        <f>[14]Sheet1!B3</f>
        <v>1</v>
      </c>
      <c r="AL4">
        <f>[14]Sheet1!C3</f>
        <v>43.606711926003847</v>
      </c>
      <c r="AM4">
        <f>[14]Sheet1!D3</f>
        <v>175.69013121886721</v>
      </c>
    </row>
    <row r="5" spans="1:39" x14ac:dyDescent="0.3">
      <c r="A5">
        <f>[9]Sheet1!A4</f>
        <v>2</v>
      </c>
      <c r="B5">
        <f>[9]Sheet1!B4</f>
        <v>2</v>
      </c>
      <c r="C5">
        <f>[9]Sheet1!C4</f>
        <v>44.306513932535701</v>
      </c>
      <c r="D5">
        <f>[9]Sheet1!D4</f>
        <v>189.8631021245638</v>
      </c>
      <c r="H5">
        <f>[10]Sheet1!A4</f>
        <v>2</v>
      </c>
      <c r="I5">
        <f>[10]Sheet1!B4</f>
        <v>2</v>
      </c>
      <c r="J5">
        <f>[10]Sheet1!C4</f>
        <v>44.306513932535701</v>
      </c>
      <c r="K5">
        <f>[10]Sheet1!D4</f>
        <v>189.8631021245638</v>
      </c>
      <c r="O5">
        <f>[11]Sheet1!A4</f>
        <v>2</v>
      </c>
      <c r="P5">
        <f>[11]Sheet1!B4</f>
        <v>2</v>
      </c>
      <c r="Q5">
        <f>[11]Sheet1!C4</f>
        <v>44.306513932535701</v>
      </c>
      <c r="R5">
        <f>[11]Sheet1!D4</f>
        <v>189.8631021245638</v>
      </c>
      <c r="V5">
        <f>[12]Sheet1!A4</f>
        <v>2</v>
      </c>
      <c r="W5">
        <f>[12]Sheet1!B4</f>
        <v>2</v>
      </c>
      <c r="X5">
        <f>[12]Sheet1!C4</f>
        <v>44.306513932535701</v>
      </c>
      <c r="Y5">
        <f>[12]Sheet1!D4</f>
        <v>189.8631021245638</v>
      </c>
      <c r="AC5">
        <f>[13]Sheet1!A4</f>
        <v>2</v>
      </c>
      <c r="AD5">
        <f>[13]Sheet1!B4</f>
        <v>2</v>
      </c>
      <c r="AE5">
        <f>[13]Sheet1!C4</f>
        <v>44.306513932535701</v>
      </c>
      <c r="AF5">
        <f>[13]Sheet1!D4</f>
        <v>189.8631021245638</v>
      </c>
      <c r="AJ5">
        <f>[14]Sheet1!A4</f>
        <v>2</v>
      </c>
      <c r="AK5">
        <f>[14]Sheet1!B4</f>
        <v>2</v>
      </c>
      <c r="AL5">
        <f>[14]Sheet1!C4</f>
        <v>44.306513932535701</v>
      </c>
      <c r="AM5">
        <f>[14]Sheet1!D4</f>
        <v>189.8631021245638</v>
      </c>
    </row>
    <row r="6" spans="1:39" x14ac:dyDescent="0.3">
      <c r="A6">
        <f>[9]Sheet1!A5</f>
        <v>3</v>
      </c>
      <c r="B6">
        <f>[9]Sheet1!B5</f>
        <v>3</v>
      </c>
      <c r="C6">
        <f>[9]Sheet1!C5</f>
        <v>45.938011875192601</v>
      </c>
      <c r="D6">
        <f>[9]Sheet1!D5</f>
        <v>208.74381943398629</v>
      </c>
      <c r="H6">
        <f>[10]Sheet1!A5</f>
        <v>3</v>
      </c>
      <c r="I6">
        <f>[10]Sheet1!B5</f>
        <v>3</v>
      </c>
      <c r="J6">
        <f>[10]Sheet1!C5</f>
        <v>45.938011875192601</v>
      </c>
      <c r="K6">
        <f>[10]Sheet1!D5</f>
        <v>208.74381943398629</v>
      </c>
      <c r="O6">
        <f>[11]Sheet1!A5</f>
        <v>3</v>
      </c>
      <c r="P6">
        <f>[11]Sheet1!B5</f>
        <v>3</v>
      </c>
      <c r="Q6">
        <f>[11]Sheet1!C5</f>
        <v>45.938011875192601</v>
      </c>
      <c r="R6">
        <f>[11]Sheet1!D5</f>
        <v>208.74381943398629</v>
      </c>
      <c r="V6">
        <f>[12]Sheet1!A5</f>
        <v>3</v>
      </c>
      <c r="W6">
        <f>[12]Sheet1!B5</f>
        <v>3</v>
      </c>
      <c r="X6">
        <f>[12]Sheet1!C5</f>
        <v>45.938011875192601</v>
      </c>
      <c r="Y6">
        <f>[12]Sheet1!D5</f>
        <v>208.74381943398629</v>
      </c>
      <c r="AC6">
        <f>[13]Sheet1!A5</f>
        <v>3</v>
      </c>
      <c r="AD6">
        <f>[13]Sheet1!B5</f>
        <v>3</v>
      </c>
      <c r="AE6">
        <f>[13]Sheet1!C5</f>
        <v>45.938011875192601</v>
      </c>
      <c r="AF6">
        <f>[13]Sheet1!D5</f>
        <v>208.74381943398629</v>
      </c>
      <c r="AJ6">
        <f>[14]Sheet1!A5</f>
        <v>3</v>
      </c>
      <c r="AK6">
        <f>[14]Sheet1!B5</f>
        <v>3</v>
      </c>
      <c r="AL6">
        <f>[14]Sheet1!C5</f>
        <v>45.938011875192601</v>
      </c>
      <c r="AM6">
        <f>[14]Sheet1!D5</f>
        <v>208.74381943398629</v>
      </c>
    </row>
    <row r="7" spans="1:39" x14ac:dyDescent="0.3">
      <c r="A7">
        <f>[9]Sheet1!A6</f>
        <v>4</v>
      </c>
      <c r="B7">
        <f>[9]Sheet1!B6</f>
        <v>4</v>
      </c>
      <c r="C7">
        <f>[9]Sheet1!C6</f>
        <v>44.626591494942687</v>
      </c>
      <c r="D7">
        <f>[9]Sheet1!D6</f>
        <v>196.21209672801649</v>
      </c>
      <c r="H7">
        <f>[10]Sheet1!A6</f>
        <v>4</v>
      </c>
      <c r="I7">
        <f>[10]Sheet1!B6</f>
        <v>4</v>
      </c>
      <c r="J7">
        <f>[10]Sheet1!C6</f>
        <v>44.626591494942687</v>
      </c>
      <c r="K7">
        <f>[10]Sheet1!D6</f>
        <v>196.21209672801649</v>
      </c>
      <c r="O7">
        <f>[11]Sheet1!A6</f>
        <v>4</v>
      </c>
      <c r="P7">
        <f>[11]Sheet1!B6</f>
        <v>4</v>
      </c>
      <c r="Q7">
        <f>[11]Sheet1!C6</f>
        <v>44.626591494942687</v>
      </c>
      <c r="R7">
        <f>[11]Sheet1!D6</f>
        <v>196.21209672801649</v>
      </c>
      <c r="V7">
        <f>[12]Sheet1!A6</f>
        <v>4</v>
      </c>
      <c r="W7">
        <f>[12]Sheet1!B6</f>
        <v>4</v>
      </c>
      <c r="X7">
        <f>[12]Sheet1!C6</f>
        <v>44.626591494942687</v>
      </c>
      <c r="Y7">
        <f>[12]Sheet1!D6</f>
        <v>196.21209672801649</v>
      </c>
      <c r="AC7">
        <f>[13]Sheet1!A6</f>
        <v>4</v>
      </c>
      <c r="AD7">
        <f>[13]Sheet1!B6</f>
        <v>4</v>
      </c>
      <c r="AE7">
        <f>[13]Sheet1!C6</f>
        <v>44.626591494942687</v>
      </c>
      <c r="AF7">
        <f>[13]Sheet1!D6</f>
        <v>196.21209672801649</v>
      </c>
      <c r="AJ7">
        <f>[14]Sheet1!A6</f>
        <v>4</v>
      </c>
      <c r="AK7">
        <f>[14]Sheet1!B6</f>
        <v>4</v>
      </c>
      <c r="AL7">
        <f>[14]Sheet1!C6</f>
        <v>44.626591494942687</v>
      </c>
      <c r="AM7">
        <f>[14]Sheet1!D6</f>
        <v>196.21209672801649</v>
      </c>
    </row>
    <row r="8" spans="1:39" x14ac:dyDescent="0.3">
      <c r="A8">
        <f>[9]Sheet1!A7</f>
        <v>5</v>
      </c>
      <c r="B8">
        <f>[9]Sheet1!B7</f>
        <v>5</v>
      </c>
      <c r="C8">
        <f>[9]Sheet1!C7</f>
        <v>45.938011875192601</v>
      </c>
      <c r="D8">
        <f>[9]Sheet1!D7</f>
        <v>208.74381943398629</v>
      </c>
      <c r="H8">
        <f>[10]Sheet1!A7</f>
        <v>5</v>
      </c>
      <c r="I8">
        <f>[10]Sheet1!B7</f>
        <v>5</v>
      </c>
      <c r="J8">
        <f>[10]Sheet1!C7</f>
        <v>45.938011875192601</v>
      </c>
      <c r="K8">
        <f>[10]Sheet1!D7</f>
        <v>208.74381943398629</v>
      </c>
      <c r="O8">
        <f>[11]Sheet1!A7</f>
        <v>5</v>
      </c>
      <c r="P8">
        <f>[11]Sheet1!B7</f>
        <v>5</v>
      </c>
      <c r="Q8">
        <f>[11]Sheet1!C7</f>
        <v>45.938011875192601</v>
      </c>
      <c r="R8">
        <f>[11]Sheet1!D7</f>
        <v>208.74381943398629</v>
      </c>
      <c r="V8">
        <f>[12]Sheet1!A7</f>
        <v>5</v>
      </c>
      <c r="W8">
        <f>[12]Sheet1!B7</f>
        <v>5</v>
      </c>
      <c r="X8">
        <f>[12]Sheet1!C7</f>
        <v>45.938011875192601</v>
      </c>
      <c r="Y8">
        <f>[12]Sheet1!D7</f>
        <v>208.74381943398629</v>
      </c>
      <c r="AC8">
        <f>[13]Sheet1!A7</f>
        <v>5</v>
      </c>
      <c r="AD8">
        <f>[13]Sheet1!B7</f>
        <v>5</v>
      </c>
      <c r="AE8">
        <f>[13]Sheet1!C7</f>
        <v>45.938011875192601</v>
      </c>
      <c r="AF8">
        <f>[13]Sheet1!D7</f>
        <v>208.74381943398629</v>
      </c>
      <c r="AJ8">
        <f>[14]Sheet1!A7</f>
        <v>5</v>
      </c>
      <c r="AK8">
        <f>[14]Sheet1!B7</f>
        <v>5</v>
      </c>
      <c r="AL8">
        <f>[14]Sheet1!C7</f>
        <v>45.938011875192601</v>
      </c>
      <c r="AM8">
        <f>[14]Sheet1!D7</f>
        <v>208.74381943398629</v>
      </c>
    </row>
    <row r="9" spans="1:39" x14ac:dyDescent="0.3">
      <c r="A9">
        <f>[9]Sheet1!A8</f>
        <v>6</v>
      </c>
      <c r="B9">
        <f>[9]Sheet1!B8</f>
        <v>6</v>
      </c>
      <c r="C9">
        <f>[9]Sheet1!C8</f>
        <v>55.620704725471143</v>
      </c>
      <c r="D9">
        <f>[9]Sheet1!D8</f>
        <v>277.90298979749122</v>
      </c>
      <c r="H9">
        <f>[10]Sheet1!A8</f>
        <v>6</v>
      </c>
      <c r="I9">
        <f>[10]Sheet1!B8</f>
        <v>6</v>
      </c>
      <c r="J9">
        <f>[10]Sheet1!C8</f>
        <v>55.620704725471143</v>
      </c>
      <c r="K9">
        <f>[10]Sheet1!D8</f>
        <v>277.90298979749122</v>
      </c>
      <c r="O9">
        <f>[11]Sheet1!A8</f>
        <v>6</v>
      </c>
      <c r="P9">
        <f>[11]Sheet1!B8</f>
        <v>6</v>
      </c>
      <c r="Q9">
        <f>[11]Sheet1!C8</f>
        <v>54.908737272277683</v>
      </c>
      <c r="R9">
        <f>[11]Sheet1!D8</f>
        <v>275.11462778756788</v>
      </c>
      <c r="V9">
        <f>[12]Sheet1!A8</f>
        <v>6</v>
      </c>
      <c r="W9">
        <f>[12]Sheet1!B8</f>
        <v>6</v>
      </c>
      <c r="X9">
        <f>[12]Sheet1!C8</f>
        <v>53.928197974229818</v>
      </c>
      <c r="Y9">
        <f>[12]Sheet1!D8</f>
        <v>271.20965859169843</v>
      </c>
      <c r="AC9">
        <f>[13]Sheet1!A8</f>
        <v>6</v>
      </c>
      <c r="AD9">
        <f>[13]Sheet1!B8</f>
        <v>6</v>
      </c>
      <c r="AE9">
        <f>[13]Sheet1!C8</f>
        <v>52.560539329664358</v>
      </c>
      <c r="AF9">
        <f>[13]Sheet1!D8</f>
        <v>265.62956348151158</v>
      </c>
      <c r="AJ9">
        <f>[14]Sheet1!A8</f>
        <v>6</v>
      </c>
      <c r="AK9">
        <f>[14]Sheet1!B8</f>
        <v>6</v>
      </c>
      <c r="AL9">
        <f>[14]Sheet1!C8</f>
        <v>50.367974197276787</v>
      </c>
      <c r="AM9">
        <f>[14]Sheet1!D8</f>
        <v>258.58099145738902</v>
      </c>
    </row>
    <row r="10" spans="1:39" x14ac:dyDescent="0.3">
      <c r="A10">
        <f>[9]Sheet1!A9</f>
        <v>7</v>
      </c>
      <c r="B10">
        <f>[9]Sheet1!B9</f>
        <v>7</v>
      </c>
      <c r="C10">
        <f>[9]Sheet1!C9</f>
        <v>83.130991181258509</v>
      </c>
      <c r="D10">
        <f>[9]Sheet1!D9</f>
        <v>386.93906058798899</v>
      </c>
      <c r="H10">
        <f>[10]Sheet1!A9</f>
        <v>7</v>
      </c>
      <c r="I10">
        <f>[10]Sheet1!B9</f>
        <v>7</v>
      </c>
      <c r="J10">
        <f>[10]Sheet1!C9</f>
        <v>82.432062491766857</v>
      </c>
      <c r="K10">
        <f>[10]Sheet1!D9</f>
        <v>385.02420318684437</v>
      </c>
      <c r="O10">
        <f>[11]Sheet1!A9</f>
        <v>7</v>
      </c>
      <c r="P10">
        <f>[11]Sheet1!B9</f>
        <v>7</v>
      </c>
      <c r="Q10">
        <f>[11]Sheet1!C9</f>
        <v>77.529823441783392</v>
      </c>
      <c r="R10">
        <f>[11]Sheet1!D9</f>
        <v>371.97749119291387</v>
      </c>
      <c r="V10">
        <f>[12]Sheet1!A9</f>
        <v>7</v>
      </c>
      <c r="W10">
        <f>[12]Sheet1!B9</f>
        <v>7</v>
      </c>
      <c r="X10">
        <f>[12]Sheet1!C9</f>
        <v>71.346660220660112</v>
      </c>
      <c r="Y10">
        <f>[12]Sheet1!D9</f>
        <v>353.87106813490863</v>
      </c>
      <c r="AC10">
        <f>[13]Sheet1!A9</f>
        <v>7</v>
      </c>
      <c r="AD10">
        <f>[13]Sheet1!B9</f>
        <v>7</v>
      </c>
      <c r="AE10">
        <f>[13]Sheet1!C9</f>
        <v>62.769976428221099</v>
      </c>
      <c r="AF10">
        <f>[13]Sheet1!D9</f>
        <v>325.82714700909918</v>
      </c>
      <c r="AJ10">
        <f>[14]Sheet1!A9</f>
        <v>7</v>
      </c>
      <c r="AK10">
        <f>[14]Sheet1!B9</f>
        <v>7</v>
      </c>
      <c r="AL10">
        <f>[14]Sheet1!C9</f>
        <v>52.400986456270623</v>
      </c>
      <c r="AM10">
        <f>[14]Sheet1!D9</f>
        <v>287.67835975786528</v>
      </c>
    </row>
    <row r="11" spans="1:39" x14ac:dyDescent="0.3">
      <c r="A11">
        <f>[9]Sheet1!A10</f>
        <v>8</v>
      </c>
      <c r="B11">
        <f>[9]Sheet1!B10</f>
        <v>8</v>
      </c>
      <c r="C11">
        <f>[9]Sheet1!C10</f>
        <v>95.328629927824792</v>
      </c>
      <c r="D11">
        <f>[9]Sheet1!D10</f>
        <v>422.90228998499379</v>
      </c>
      <c r="H11">
        <f>[10]Sheet1!A10</f>
        <v>8</v>
      </c>
      <c r="I11">
        <f>[10]Sheet1!B10</f>
        <v>8</v>
      </c>
      <c r="J11">
        <f>[10]Sheet1!C10</f>
        <v>93.97421362874698</v>
      </c>
      <c r="K11">
        <f>[10]Sheet1!D10</f>
        <v>419.24232222142751</v>
      </c>
      <c r="O11">
        <f>[11]Sheet1!A10</f>
        <v>8</v>
      </c>
      <c r="P11">
        <f>[11]Sheet1!B10</f>
        <v>8</v>
      </c>
      <c r="Q11">
        <f>[11]Sheet1!C10</f>
        <v>84.918689994388103</v>
      </c>
      <c r="R11">
        <f>[11]Sheet1!D10</f>
        <v>396.20171231166012</v>
      </c>
      <c r="V11">
        <f>[12]Sheet1!A10</f>
        <v>8</v>
      </c>
      <c r="W11">
        <f>[12]Sheet1!B10</f>
        <v>8</v>
      </c>
      <c r="X11">
        <f>[12]Sheet1!C10</f>
        <v>72.18927187176692</v>
      </c>
      <c r="Y11">
        <f>[12]Sheet1!D10</f>
        <v>359.31924412918443</v>
      </c>
      <c r="AC11">
        <f>[13]Sheet1!A10</f>
        <v>8</v>
      </c>
      <c r="AD11">
        <f>[13]Sheet1!B10</f>
        <v>8</v>
      </c>
      <c r="AE11">
        <f>[13]Sheet1!C10</f>
        <v>56.064644292907822</v>
      </c>
      <c r="AF11">
        <f>[13]Sheet1!D10</f>
        <v>305.39833811015808</v>
      </c>
      <c r="AJ11">
        <f>[14]Sheet1!A10</f>
        <v>8</v>
      </c>
      <c r="AK11">
        <f>[14]Sheet1!B10</f>
        <v>8</v>
      </c>
      <c r="AL11">
        <f>[14]Sheet1!C10</f>
        <v>40.443353366467207</v>
      </c>
      <c r="AM11">
        <f>[14]Sheet1!D10</f>
        <v>236.87054702268929</v>
      </c>
    </row>
    <row r="12" spans="1:39" x14ac:dyDescent="0.3">
      <c r="A12">
        <f>[9]Sheet1!A11</f>
        <v>9</v>
      </c>
      <c r="B12">
        <f>[9]Sheet1!B11</f>
        <v>9</v>
      </c>
      <c r="C12">
        <f>[9]Sheet1!C11</f>
        <v>72.074423844549841</v>
      </c>
      <c r="D12">
        <f>[9]Sheet1!D11</f>
        <v>349.32937205079031</v>
      </c>
      <c r="H12">
        <f>[10]Sheet1!A11</f>
        <v>9</v>
      </c>
      <c r="I12">
        <f>[10]Sheet1!B11</f>
        <v>9</v>
      </c>
      <c r="J12">
        <f>[10]Sheet1!C11</f>
        <v>69.839748004831463</v>
      </c>
      <c r="K12">
        <f>[10]Sheet1!D11</f>
        <v>343.48451165244268</v>
      </c>
      <c r="O12">
        <f>[11]Sheet1!A11</f>
        <v>9</v>
      </c>
      <c r="P12">
        <f>[11]Sheet1!B11</f>
        <v>9</v>
      </c>
      <c r="Q12">
        <f>[11]Sheet1!C11</f>
        <v>59.040006054826613</v>
      </c>
      <c r="R12">
        <f>[11]Sheet1!D11</f>
        <v>307.67163577511621</v>
      </c>
      <c r="V12">
        <f>[12]Sheet1!A11</f>
        <v>9</v>
      </c>
      <c r="W12">
        <f>[12]Sheet1!B11</f>
        <v>9</v>
      </c>
      <c r="X12">
        <f>[12]Sheet1!C11</f>
        <v>44.084333793062669</v>
      </c>
      <c r="Y12">
        <f>[12]Sheet1!D11</f>
        <v>248.05283399969801</v>
      </c>
      <c r="AC12">
        <f>[13]Sheet1!A11</f>
        <v>9</v>
      </c>
      <c r="AD12">
        <f>[13]Sheet1!B11</f>
        <v>9</v>
      </c>
      <c r="AE12">
        <f>[13]Sheet1!C11</f>
        <v>30.240810997907079</v>
      </c>
      <c r="AF12">
        <f>[13]Sheet1!D11</f>
        <v>162.1001544761435</v>
      </c>
      <c r="AJ12">
        <f>[14]Sheet1!A11</f>
        <v>9</v>
      </c>
      <c r="AK12">
        <f>[14]Sheet1!B11</f>
        <v>9</v>
      </c>
      <c r="AL12">
        <f>[14]Sheet1!C11</f>
        <v>25.686700754100261</v>
      </c>
      <c r="AM12">
        <f>[14]Sheet1!D11</f>
        <v>50.326904002690263</v>
      </c>
    </row>
    <row r="13" spans="1:39" x14ac:dyDescent="0.3">
      <c r="A13">
        <f>[9]Sheet1!A12</f>
        <v>10</v>
      </c>
      <c r="B13">
        <f>[9]Sheet1!B12</f>
        <v>10</v>
      </c>
      <c r="C13">
        <f>[9]Sheet1!C12</f>
        <v>45.938011875192601</v>
      </c>
      <c r="D13">
        <f>[9]Sheet1!D12</f>
        <v>208.74381943398629</v>
      </c>
      <c r="H13">
        <f>[10]Sheet1!A12</f>
        <v>10</v>
      </c>
      <c r="I13">
        <f>[10]Sheet1!B12</f>
        <v>10</v>
      </c>
      <c r="J13">
        <f>[10]Sheet1!C12</f>
        <v>43.641476504883073</v>
      </c>
      <c r="K13">
        <f>[10]Sheet1!D12</f>
        <v>198.81549088190411</v>
      </c>
      <c r="O13">
        <f>[11]Sheet1!A12</f>
        <v>10</v>
      </c>
      <c r="P13">
        <f>[11]Sheet1!B12</f>
        <v>10</v>
      </c>
      <c r="Q13">
        <f>[11]Sheet1!C12</f>
        <v>34.607435203650013</v>
      </c>
      <c r="R13">
        <f>[11]Sheet1!D12</f>
        <v>138.51763117742209</v>
      </c>
      <c r="V13">
        <f>[12]Sheet1!A12</f>
        <v>10</v>
      </c>
      <c r="W13">
        <f>[12]Sheet1!B12</f>
        <v>10</v>
      </c>
      <c r="X13">
        <f>[12]Sheet1!C12</f>
        <v>29.30347450014883</v>
      </c>
      <c r="Y13">
        <f>[12]Sheet1!D12</f>
        <v>39.007993169107849</v>
      </c>
      <c r="AC13">
        <f>[13]Sheet1!A12</f>
        <v>10</v>
      </c>
      <c r="AD13">
        <f>[13]Sheet1!B12</f>
        <v>10</v>
      </c>
      <c r="AE13">
        <f>[13]Sheet1!C12</f>
        <v>44.103854965473161</v>
      </c>
      <c r="AF13">
        <f>[13]Sheet1!D12</f>
        <v>-104.73252852696599</v>
      </c>
      <c r="AJ13">
        <f>[14]Sheet1!A12</f>
        <v>10</v>
      </c>
      <c r="AK13">
        <f>[14]Sheet1!B12</f>
        <v>10</v>
      </c>
      <c r="AL13">
        <f>[14]Sheet1!C12</f>
        <v>102.535317497704</v>
      </c>
      <c r="AM13">
        <f>[14]Sheet1!D12</f>
        <v>-282.3582256166286</v>
      </c>
    </row>
    <row r="14" spans="1:39" x14ac:dyDescent="0.3">
      <c r="A14">
        <f>[9]Sheet1!A13</f>
        <v>11</v>
      </c>
      <c r="B14">
        <f>[9]Sheet1!B13</f>
        <v>11</v>
      </c>
      <c r="C14">
        <f>[9]Sheet1!C13</f>
        <v>50.191768381603481</v>
      </c>
      <c r="D14">
        <f>[9]Sheet1!D13</f>
        <v>243.87840512407021</v>
      </c>
      <c r="H14">
        <f>[10]Sheet1!A13</f>
        <v>11</v>
      </c>
      <c r="I14">
        <f>[10]Sheet1!B13</f>
        <v>11</v>
      </c>
      <c r="J14">
        <f>[10]Sheet1!C13</f>
        <v>46.284652806926793</v>
      </c>
      <c r="K14">
        <f>[10]Sheet1!D13</f>
        <v>228.03610222093519</v>
      </c>
      <c r="O14">
        <f>[11]Sheet1!A13</f>
        <v>11</v>
      </c>
      <c r="P14">
        <f>[11]Sheet1!B13</f>
        <v>11</v>
      </c>
      <c r="Q14">
        <f>[11]Sheet1!C13</f>
        <v>32.191134487564717</v>
      </c>
      <c r="R14">
        <f>[11]Sheet1!D13</f>
        <v>141.42583547012899</v>
      </c>
      <c r="V14">
        <f>[12]Sheet1!A13</f>
        <v>11</v>
      </c>
      <c r="W14">
        <f>[12]Sheet1!B13</f>
        <v>11</v>
      </c>
      <c r="X14">
        <f>[12]Sheet1!C13</f>
        <v>29.08980995340233</v>
      </c>
      <c r="Y14">
        <f>[12]Sheet1!D13</f>
        <v>-1.963308653896308</v>
      </c>
      <c r="AC14">
        <f>[13]Sheet1!A13</f>
        <v>11</v>
      </c>
      <c r="AD14">
        <f>[13]Sheet1!B13</f>
        <v>11</v>
      </c>
      <c r="AE14">
        <f>[13]Sheet1!C13</f>
        <v>70.747078383641949</v>
      </c>
      <c r="AF14">
        <f>[13]Sheet1!D13</f>
        <v>-200.79240140745799</v>
      </c>
      <c r="AJ14">
        <f>[14]Sheet1!A13</f>
        <v>11</v>
      </c>
      <c r="AK14">
        <f>[14]Sheet1!B13</f>
        <v>11</v>
      </c>
      <c r="AL14">
        <f>[14]Sheet1!C13</f>
        <v>198.31654893572241</v>
      </c>
      <c r="AM14">
        <f>[14]Sheet1!D13</f>
        <v>-440.82311048665338</v>
      </c>
    </row>
    <row r="15" spans="1:39" x14ac:dyDescent="0.3">
      <c r="A15">
        <f>[9]Sheet1!A14</f>
        <v>12</v>
      </c>
      <c r="B15">
        <f>[9]Sheet1!B14</f>
        <v>12</v>
      </c>
      <c r="C15">
        <f>[9]Sheet1!C14</f>
        <v>55.620704725471143</v>
      </c>
      <c r="D15">
        <f>[9]Sheet1!D14</f>
        <v>277.90298979749122</v>
      </c>
      <c r="H15">
        <f>[10]Sheet1!A14</f>
        <v>12</v>
      </c>
      <c r="I15">
        <f>[10]Sheet1!B14</f>
        <v>12</v>
      </c>
      <c r="J15">
        <f>[10]Sheet1!C14</f>
        <v>51.462342111330727</v>
      </c>
      <c r="K15">
        <f>[10]Sheet1!D14</f>
        <v>260.55643544581028</v>
      </c>
      <c r="O15">
        <f>[11]Sheet1!A14</f>
        <v>12</v>
      </c>
      <c r="P15">
        <f>[11]Sheet1!B14</f>
        <v>12</v>
      </c>
      <c r="Q15">
        <f>[11]Sheet1!C14</f>
        <v>31.666559168107749</v>
      </c>
      <c r="R15">
        <f>[11]Sheet1!D14</f>
        <v>154.79554113579661</v>
      </c>
      <c r="V15">
        <f>[12]Sheet1!A14</f>
        <v>12</v>
      </c>
      <c r="W15">
        <f>[12]Sheet1!B14</f>
        <v>12</v>
      </c>
      <c r="X15">
        <f>[12]Sheet1!C14</f>
        <v>30.129729340192839</v>
      </c>
      <c r="Y15">
        <f>[12]Sheet1!D14</f>
        <v>-19.48611934993151</v>
      </c>
      <c r="AC15">
        <f>[13]Sheet1!A14</f>
        <v>12</v>
      </c>
      <c r="AD15">
        <f>[13]Sheet1!B14</f>
        <v>12</v>
      </c>
      <c r="AE15">
        <f>[13]Sheet1!C14</f>
        <v>93.898601420910424</v>
      </c>
      <c r="AF15">
        <f>[13]Sheet1!D14</f>
        <v>-255.76907347303239</v>
      </c>
      <c r="AJ15">
        <f>[14]Sheet1!A14</f>
        <v>12</v>
      </c>
      <c r="AK15">
        <f>[14]Sheet1!B14</f>
        <v>12</v>
      </c>
      <c r="AL15">
        <f>[14]Sheet1!C14</f>
        <v>278.50722297564022</v>
      </c>
      <c r="AM15">
        <f>[14]Sheet1!D14</f>
        <v>-533.66822447355389</v>
      </c>
    </row>
    <row r="16" spans="1:39" x14ac:dyDescent="0.3">
      <c r="A16">
        <f>[9]Sheet1!A15</f>
        <v>13</v>
      </c>
      <c r="B16">
        <f>[9]Sheet1!B15</f>
        <v>13</v>
      </c>
      <c r="C16">
        <f>[9]Sheet1!C15</f>
        <v>63.083335469168041</v>
      </c>
      <c r="D16">
        <f>[9]Sheet1!D15</f>
        <v>314.38553307158992</v>
      </c>
      <c r="H16">
        <f>[10]Sheet1!A15</f>
        <v>13</v>
      </c>
      <c r="I16">
        <f>[10]Sheet1!B15</f>
        <v>13</v>
      </c>
      <c r="J16">
        <f>[10]Sheet1!C15</f>
        <v>57.674603276398187</v>
      </c>
      <c r="K16">
        <f>[10]Sheet1!D15</f>
        <v>294.1892639483068</v>
      </c>
      <c r="O16">
        <f>[11]Sheet1!A15</f>
        <v>13</v>
      </c>
      <c r="P16">
        <f>[11]Sheet1!B15</f>
        <v>13</v>
      </c>
      <c r="Q16">
        <f>[11]Sheet1!C15</f>
        <v>33.875154922478963</v>
      </c>
      <c r="R16">
        <f>[11]Sheet1!D15</f>
        <v>183.24291866466211</v>
      </c>
      <c r="V16">
        <f>[12]Sheet1!A15</f>
        <v>13</v>
      </c>
      <c r="W16">
        <f>[12]Sheet1!B15</f>
        <v>13</v>
      </c>
      <c r="X16">
        <f>[12]Sheet1!C15</f>
        <v>28.392053637735771</v>
      </c>
      <c r="Y16">
        <f>[12]Sheet1!D15</f>
        <v>0.3302620877805037</v>
      </c>
      <c r="AC16">
        <f>[13]Sheet1!A15</f>
        <v>13</v>
      </c>
      <c r="AD16">
        <f>[13]Sheet1!B15</f>
        <v>13</v>
      </c>
      <c r="AE16">
        <f>[13]Sheet1!C15</f>
        <v>92.167370082288215</v>
      </c>
      <c r="AF16">
        <f>[13]Sheet1!D15</f>
        <v>-245.4111661114253</v>
      </c>
      <c r="AJ16">
        <f>[14]Sheet1!A15</f>
        <v>13</v>
      </c>
      <c r="AK16">
        <f>[14]Sheet1!B15</f>
        <v>13</v>
      </c>
      <c r="AL16">
        <f>[14]Sheet1!C15</f>
        <v>284.95882353906131</v>
      </c>
      <c r="AM16">
        <f>[14]Sheet1!D15</f>
        <v>-535.01903245853737</v>
      </c>
    </row>
    <row r="17" spans="1:39" x14ac:dyDescent="0.3">
      <c r="A17">
        <f>[9]Sheet1!A16</f>
        <v>14</v>
      </c>
      <c r="B17">
        <f>[9]Sheet1!B16</f>
        <v>14</v>
      </c>
      <c r="C17">
        <f>[9]Sheet1!C16</f>
        <v>55.620704725471143</v>
      </c>
      <c r="D17">
        <f>[9]Sheet1!D16</f>
        <v>277.90298979749122</v>
      </c>
      <c r="H17">
        <f>[10]Sheet1!A16</f>
        <v>14</v>
      </c>
      <c r="I17">
        <f>[10]Sheet1!B16</f>
        <v>14</v>
      </c>
      <c r="J17">
        <f>[10]Sheet1!C16</f>
        <v>51.516735791635057</v>
      </c>
      <c r="K17">
        <f>[10]Sheet1!D16</f>
        <v>260.7868116210239</v>
      </c>
      <c r="O17">
        <f>[11]Sheet1!A16</f>
        <v>14</v>
      </c>
      <c r="P17">
        <f>[11]Sheet1!B16</f>
        <v>14</v>
      </c>
      <c r="Q17">
        <f>[11]Sheet1!C16</f>
        <v>31.830670116162139</v>
      </c>
      <c r="R17">
        <f>[11]Sheet1!D16</f>
        <v>156.34485290768461</v>
      </c>
      <c r="V17">
        <f>[12]Sheet1!A16</f>
        <v>14</v>
      </c>
      <c r="W17">
        <f>[12]Sheet1!B16</f>
        <v>14</v>
      </c>
      <c r="X17">
        <f>[12]Sheet1!C16</f>
        <v>29.68924016798157</v>
      </c>
      <c r="Y17">
        <f>[12]Sheet1!D16</f>
        <v>-15.73079918394288</v>
      </c>
      <c r="AC17">
        <f>[13]Sheet1!A16</f>
        <v>14</v>
      </c>
      <c r="AD17">
        <f>[13]Sheet1!B16</f>
        <v>14</v>
      </c>
      <c r="AE17">
        <f>[13]Sheet1!C16</f>
        <v>90.881461523180562</v>
      </c>
      <c r="AF17">
        <f>[13]Sheet1!D16</f>
        <v>-249.56583889511759</v>
      </c>
      <c r="AJ17">
        <f>[14]Sheet1!A16</f>
        <v>14</v>
      </c>
      <c r="AK17">
        <f>[14]Sheet1!B16</f>
        <v>14</v>
      </c>
      <c r="AL17">
        <f>[14]Sheet1!C16</f>
        <v>269.957233840382</v>
      </c>
      <c r="AM17">
        <f>[14]Sheet1!D16</f>
        <v>-524.83082447070592</v>
      </c>
    </row>
    <row r="18" spans="1:39" x14ac:dyDescent="0.3">
      <c r="A18">
        <f>[9]Sheet1!A17</f>
        <v>15</v>
      </c>
      <c r="B18">
        <f>[9]Sheet1!B17</f>
        <v>15</v>
      </c>
      <c r="C18">
        <f>[9]Sheet1!C17</f>
        <v>50.191768381603481</v>
      </c>
      <c r="D18">
        <f>[9]Sheet1!D17</f>
        <v>243.87840512407021</v>
      </c>
      <c r="H18">
        <f>[10]Sheet1!A17</f>
        <v>15</v>
      </c>
      <c r="I18">
        <f>[10]Sheet1!B17</f>
        <v>15</v>
      </c>
      <c r="J18">
        <f>[10]Sheet1!C17</f>
        <v>46.225658282187382</v>
      </c>
      <c r="K18">
        <f>[10]Sheet1!D17</f>
        <v>227.7447963480526</v>
      </c>
      <c r="O18">
        <f>[11]Sheet1!A17</f>
        <v>15</v>
      </c>
      <c r="P18">
        <f>[11]Sheet1!B17</f>
        <v>15</v>
      </c>
      <c r="Q18">
        <f>[11]Sheet1!C17</f>
        <v>32.032196035408788</v>
      </c>
      <c r="R18">
        <f>[11]Sheet1!D17</f>
        <v>139.47486169814849</v>
      </c>
      <c r="V18">
        <f>[12]Sheet1!A17</f>
        <v>15</v>
      </c>
      <c r="W18">
        <f>[12]Sheet1!B17</f>
        <v>15</v>
      </c>
      <c r="X18">
        <f>[12]Sheet1!C17</f>
        <v>29.524816573239569</v>
      </c>
      <c r="Y18">
        <f>[12]Sheet1!D17</f>
        <v>-6.6624053230406082</v>
      </c>
      <c r="AC18">
        <f>[13]Sheet1!A17</f>
        <v>15</v>
      </c>
      <c r="AD18">
        <f>[13]Sheet1!B17</f>
        <v>15</v>
      </c>
      <c r="AE18">
        <f>[13]Sheet1!C17</f>
        <v>73.852235917376035</v>
      </c>
      <c r="AF18">
        <f>[13]Sheet1!D17</f>
        <v>-210.33952721598021</v>
      </c>
      <c r="AJ18">
        <f>[14]Sheet1!A17</f>
        <v>15</v>
      </c>
      <c r="AK18">
        <f>[14]Sheet1!B17</f>
        <v>15</v>
      </c>
      <c r="AL18">
        <f>[14]Sheet1!C17</f>
        <v>207.31515260975081</v>
      </c>
      <c r="AM18">
        <f>[14]Sheet1!D17</f>
        <v>-454.29741443479662</v>
      </c>
    </row>
    <row r="19" spans="1:39" x14ac:dyDescent="0.3">
      <c r="A19">
        <f>[9]Sheet1!A18</f>
        <v>16</v>
      </c>
      <c r="B19">
        <f>[9]Sheet1!B18</f>
        <v>16</v>
      </c>
      <c r="C19">
        <f>[9]Sheet1!C18</f>
        <v>45.938011875192601</v>
      </c>
      <c r="D19">
        <f>[9]Sheet1!D18</f>
        <v>208.74381943398629</v>
      </c>
      <c r="H19">
        <f>[10]Sheet1!A18</f>
        <v>16</v>
      </c>
      <c r="I19">
        <f>[10]Sheet1!B18</f>
        <v>16</v>
      </c>
      <c r="J19">
        <f>[10]Sheet1!C18</f>
        <v>43.473781282912967</v>
      </c>
      <c r="K19">
        <f>[10]Sheet1!D18</f>
        <v>197.84364433918199</v>
      </c>
      <c r="O19">
        <f>[11]Sheet1!A18</f>
        <v>16</v>
      </c>
      <c r="P19">
        <f>[11]Sheet1!B18</f>
        <v>16</v>
      </c>
      <c r="Q19">
        <f>[11]Sheet1!C18</f>
        <v>33.732544166885589</v>
      </c>
      <c r="R19">
        <f>[11]Sheet1!D18</f>
        <v>132.0402752666779</v>
      </c>
      <c r="V19">
        <f>[12]Sheet1!A18</f>
        <v>16</v>
      </c>
      <c r="W19">
        <f>[12]Sheet1!B18</f>
        <v>16</v>
      </c>
      <c r="X19">
        <f>[12]Sheet1!C18</f>
        <v>29.56384971169544</v>
      </c>
      <c r="Y19">
        <f>[12]Sheet1!D18</f>
        <v>21.819292640166079</v>
      </c>
      <c r="AC19">
        <f>[13]Sheet1!A18</f>
        <v>16</v>
      </c>
      <c r="AD19">
        <f>[13]Sheet1!B18</f>
        <v>16</v>
      </c>
      <c r="AE19">
        <f>[13]Sheet1!C18</f>
        <v>50.930898666463399</v>
      </c>
      <c r="AF19">
        <f>[13]Sheet1!D18</f>
        <v>-135.088621341595</v>
      </c>
      <c r="AJ19">
        <f>[14]Sheet1!A18</f>
        <v>16</v>
      </c>
      <c r="AK19">
        <f>[14]Sheet1!B18</f>
        <v>16</v>
      </c>
      <c r="AL19">
        <f>[14]Sheet1!C18</f>
        <v>124.28916979381491</v>
      </c>
      <c r="AM19">
        <f>[14]Sheet1!D18</f>
        <v>-327.18367606973851</v>
      </c>
    </row>
    <row r="20" spans="1:39" x14ac:dyDescent="0.3">
      <c r="A20">
        <f>[9]Sheet1!A19</f>
        <v>17</v>
      </c>
      <c r="B20">
        <f>[9]Sheet1!B19</f>
        <v>17</v>
      </c>
      <c r="C20">
        <f>[9]Sheet1!C19</f>
        <v>50.191768381603481</v>
      </c>
      <c r="D20">
        <f>[9]Sheet1!D19</f>
        <v>243.87840512407021</v>
      </c>
      <c r="H20">
        <f>[10]Sheet1!A19</f>
        <v>17</v>
      </c>
      <c r="I20">
        <f>[10]Sheet1!B19</f>
        <v>17</v>
      </c>
      <c r="J20">
        <f>[10]Sheet1!C19</f>
        <v>48.207078569971138</v>
      </c>
      <c r="K20">
        <f>[10]Sheet1!D19</f>
        <v>234.69870501861459</v>
      </c>
      <c r="O20">
        <f>[11]Sheet1!A19</f>
        <v>17</v>
      </c>
      <c r="P20">
        <f>[11]Sheet1!B19</f>
        <v>17</v>
      </c>
      <c r="Q20">
        <f>[11]Sheet1!C19</f>
        <v>37.484519179555647</v>
      </c>
      <c r="R20">
        <f>[11]Sheet1!D19</f>
        <v>179.31275404845971</v>
      </c>
      <c r="V20">
        <f>[12]Sheet1!A19</f>
        <v>17</v>
      </c>
      <c r="W20">
        <f>[12]Sheet1!B19</f>
        <v>17</v>
      </c>
      <c r="X20">
        <f>[12]Sheet1!C19</f>
        <v>28.000019093933499</v>
      </c>
      <c r="Y20">
        <f>[12]Sheet1!D19</f>
        <v>86.365502706958594</v>
      </c>
      <c r="AC20">
        <f>[13]Sheet1!A19</f>
        <v>17</v>
      </c>
      <c r="AD20">
        <f>[13]Sheet1!B19</f>
        <v>17</v>
      </c>
      <c r="AE20">
        <f>[13]Sheet1!C19</f>
        <v>33.352838272396831</v>
      </c>
      <c r="AF20">
        <f>[13]Sheet1!D19</f>
        <v>-43.922515813719258</v>
      </c>
      <c r="AJ20">
        <f>[14]Sheet1!A19</f>
        <v>17</v>
      </c>
      <c r="AK20">
        <f>[14]Sheet1!B19</f>
        <v>17</v>
      </c>
      <c r="AL20">
        <f>[14]Sheet1!C19</f>
        <v>73.537011559823583</v>
      </c>
      <c r="AM20">
        <f>[14]Sheet1!D19</f>
        <v>-209.5050533666508</v>
      </c>
    </row>
    <row r="21" spans="1:39" x14ac:dyDescent="0.3">
      <c r="A21">
        <f>[9]Sheet1!A20</f>
        <v>18</v>
      </c>
      <c r="B21">
        <f>[9]Sheet1!B20</f>
        <v>18</v>
      </c>
      <c r="C21">
        <f>[9]Sheet1!C20</f>
        <v>55.620704725471143</v>
      </c>
      <c r="D21">
        <f>[9]Sheet1!D20</f>
        <v>277.90298979749122</v>
      </c>
      <c r="H21">
        <f>[10]Sheet1!A20</f>
        <v>18</v>
      </c>
      <c r="I21">
        <f>[10]Sheet1!B20</f>
        <v>18</v>
      </c>
      <c r="J21">
        <f>[10]Sheet1!C20</f>
        <v>54.4227558066775</v>
      </c>
      <c r="K21">
        <f>[10]Sheet1!D20</f>
        <v>273.18882503297891</v>
      </c>
      <c r="O21">
        <f>[11]Sheet1!A20</f>
        <v>18</v>
      </c>
      <c r="P21">
        <f>[11]Sheet1!B20</f>
        <v>18</v>
      </c>
      <c r="Q21">
        <f>[11]Sheet1!C20</f>
        <v>47.450610620449169</v>
      </c>
      <c r="R21">
        <f>[11]Sheet1!D20</f>
        <v>244.51032730402309</v>
      </c>
      <c r="V21">
        <f>[12]Sheet1!A20</f>
        <v>18</v>
      </c>
      <c r="W21">
        <f>[12]Sheet1!B20</f>
        <v>18</v>
      </c>
      <c r="X21">
        <f>[12]Sheet1!C20</f>
        <v>37.912816290762017</v>
      </c>
      <c r="Y21">
        <f>[12]Sheet1!D20</f>
        <v>196.9596269145546</v>
      </c>
      <c r="AC21">
        <f>[13]Sheet1!A20</f>
        <v>18</v>
      </c>
      <c r="AD21">
        <f>[13]Sheet1!B20</f>
        <v>18</v>
      </c>
      <c r="AE21">
        <f>[13]Sheet1!C20</f>
        <v>29.024749601162078</v>
      </c>
      <c r="AF21">
        <f>[13]Sheet1!D20</f>
        <v>129.85488107615581</v>
      </c>
      <c r="AJ21">
        <f>[14]Sheet1!A20</f>
        <v>18</v>
      </c>
      <c r="AK21">
        <f>[14]Sheet1!B20</f>
        <v>18</v>
      </c>
      <c r="AL21">
        <f>[14]Sheet1!C20</f>
        <v>26.20563400321571</v>
      </c>
      <c r="AM21">
        <f>[14]Sheet1!D20</f>
        <v>41.925542405131161</v>
      </c>
    </row>
    <row r="22" spans="1:39" x14ac:dyDescent="0.3">
      <c r="A22">
        <f>[9]Sheet1!A21</f>
        <v>19</v>
      </c>
      <c r="B22">
        <f>[9]Sheet1!B21</f>
        <v>19</v>
      </c>
      <c r="C22">
        <f>[9]Sheet1!C21</f>
        <v>145.2048215941839</v>
      </c>
      <c r="D22">
        <f>[9]Sheet1!D21</f>
        <v>539.32919353876002</v>
      </c>
      <c r="H22">
        <f>[10]Sheet1!A21</f>
        <v>19</v>
      </c>
      <c r="I22">
        <f>[10]Sheet1!B21</f>
        <v>19</v>
      </c>
      <c r="J22">
        <f>[10]Sheet1!C21</f>
        <v>145.2048215941839</v>
      </c>
      <c r="K22">
        <f>[10]Sheet1!D21</f>
        <v>539.32919353876002</v>
      </c>
      <c r="O22">
        <f>[11]Sheet1!A21</f>
        <v>19</v>
      </c>
      <c r="P22">
        <f>[11]Sheet1!B21</f>
        <v>19</v>
      </c>
      <c r="Q22">
        <f>[11]Sheet1!C21</f>
        <v>142.96162547202681</v>
      </c>
      <c r="R22">
        <f>[11]Sheet1!D21</f>
        <v>534.94369468109642</v>
      </c>
      <c r="V22">
        <f>[12]Sheet1!A21</f>
        <v>19</v>
      </c>
      <c r="W22">
        <f>[12]Sheet1!B21</f>
        <v>19</v>
      </c>
      <c r="X22">
        <f>[12]Sheet1!C21</f>
        <v>139.6586754351878</v>
      </c>
      <c r="Y22">
        <f>[12]Sheet1!D21</f>
        <v>528.41119779623421</v>
      </c>
      <c r="AC22">
        <f>[13]Sheet1!A21</f>
        <v>19</v>
      </c>
      <c r="AD22">
        <f>[13]Sheet1!B21</f>
        <v>19</v>
      </c>
      <c r="AE22">
        <f>[13]Sheet1!C21</f>
        <v>134.94701880378599</v>
      </c>
      <c r="AF22">
        <f>[13]Sheet1!D21</f>
        <v>519.91038186784999</v>
      </c>
      <c r="AJ22">
        <f>[14]Sheet1!A21</f>
        <v>19</v>
      </c>
      <c r="AK22">
        <f>[14]Sheet1!B21</f>
        <v>19</v>
      </c>
      <c r="AL22">
        <f>[14]Sheet1!C21</f>
        <v>127.9955352689519</v>
      </c>
      <c r="AM22">
        <f>[14]Sheet1!D21</f>
        <v>505.62289966391359</v>
      </c>
    </row>
    <row r="23" spans="1:39" x14ac:dyDescent="0.3">
      <c r="A23">
        <f>[9]Sheet1!A22</f>
        <v>20</v>
      </c>
      <c r="B23">
        <f>[9]Sheet1!B22</f>
        <v>20</v>
      </c>
      <c r="C23">
        <f>[9]Sheet1!C22</f>
        <v>215.59093320557469</v>
      </c>
      <c r="D23">
        <f>[9]Sheet1!D22</f>
        <v>673.40208374178496</v>
      </c>
      <c r="H23">
        <f>[10]Sheet1!A22</f>
        <v>20</v>
      </c>
      <c r="I23">
        <f>[10]Sheet1!B22</f>
        <v>20</v>
      </c>
      <c r="J23">
        <f>[10]Sheet1!C22</f>
        <v>215.59093320557469</v>
      </c>
      <c r="K23">
        <f>[10]Sheet1!D22</f>
        <v>673.40208374178496</v>
      </c>
      <c r="O23">
        <f>[11]Sheet1!A22</f>
        <v>20</v>
      </c>
      <c r="P23">
        <f>[11]Sheet1!B22</f>
        <v>20</v>
      </c>
      <c r="Q23">
        <f>[11]Sheet1!C22</f>
        <v>215.59093320557469</v>
      </c>
      <c r="R23">
        <f>[11]Sheet1!D22</f>
        <v>673.40208374178496</v>
      </c>
      <c r="V23">
        <f>[12]Sheet1!A22</f>
        <v>20</v>
      </c>
      <c r="W23">
        <f>[12]Sheet1!B22</f>
        <v>20</v>
      </c>
      <c r="X23">
        <f>[12]Sheet1!C22</f>
        <v>215.59093320557469</v>
      </c>
      <c r="Y23">
        <f>[12]Sheet1!D22</f>
        <v>673.40208374178496</v>
      </c>
      <c r="AC23">
        <f>[13]Sheet1!A22</f>
        <v>20</v>
      </c>
      <c r="AD23">
        <f>[13]Sheet1!B22</f>
        <v>20</v>
      </c>
      <c r="AE23">
        <f>[13]Sheet1!C22</f>
        <v>215.59093320557469</v>
      </c>
      <c r="AF23">
        <f>[13]Sheet1!D22</f>
        <v>673.40208374178496</v>
      </c>
      <c r="AJ23">
        <f>[14]Sheet1!A22</f>
        <v>20</v>
      </c>
      <c r="AK23">
        <f>[14]Sheet1!B22</f>
        <v>20</v>
      </c>
      <c r="AL23">
        <f>[14]Sheet1!C22</f>
        <v>215.59093320557469</v>
      </c>
      <c r="AM23">
        <f>[14]Sheet1!D22</f>
        <v>673.40208374178496</v>
      </c>
    </row>
    <row r="24" spans="1:39" x14ac:dyDescent="0.3">
      <c r="A24">
        <f>[9]Sheet1!A23</f>
        <v>21</v>
      </c>
      <c r="B24">
        <f>[9]Sheet1!B23</f>
        <v>21</v>
      </c>
      <c r="C24">
        <f>[9]Sheet1!C23</f>
        <v>272.70844824290612</v>
      </c>
      <c r="D24">
        <f>[9]Sheet1!D23</f>
        <v>762.12896083095177</v>
      </c>
      <c r="H24">
        <f>[10]Sheet1!A23</f>
        <v>21</v>
      </c>
      <c r="I24">
        <f>[10]Sheet1!B23</f>
        <v>21</v>
      </c>
      <c r="J24">
        <f>[10]Sheet1!C23</f>
        <v>272.70844824290612</v>
      </c>
      <c r="K24">
        <f>[10]Sheet1!D23</f>
        <v>762.12896083095177</v>
      </c>
      <c r="O24">
        <f>[11]Sheet1!A23</f>
        <v>21</v>
      </c>
      <c r="P24">
        <f>[11]Sheet1!B23</f>
        <v>21</v>
      </c>
      <c r="Q24">
        <f>[11]Sheet1!C23</f>
        <v>272.70844824290612</v>
      </c>
      <c r="R24">
        <f>[11]Sheet1!D23</f>
        <v>762.12896083095177</v>
      </c>
      <c r="V24">
        <f>[12]Sheet1!A23</f>
        <v>21</v>
      </c>
      <c r="W24">
        <f>[12]Sheet1!B23</f>
        <v>21</v>
      </c>
      <c r="X24">
        <f>[12]Sheet1!C23</f>
        <v>272.70844824290612</v>
      </c>
      <c r="Y24">
        <f>[12]Sheet1!D23</f>
        <v>762.12896083095177</v>
      </c>
      <c r="AC24">
        <f>[13]Sheet1!A23</f>
        <v>21</v>
      </c>
      <c r="AD24">
        <f>[13]Sheet1!B23</f>
        <v>21</v>
      </c>
      <c r="AE24">
        <f>[13]Sheet1!C23</f>
        <v>272.70844824290612</v>
      </c>
      <c r="AF24">
        <f>[13]Sheet1!D23</f>
        <v>762.12896083095177</v>
      </c>
      <c r="AJ24">
        <f>[14]Sheet1!A23</f>
        <v>21</v>
      </c>
      <c r="AK24">
        <f>[14]Sheet1!B23</f>
        <v>21</v>
      </c>
      <c r="AL24">
        <f>[14]Sheet1!C23</f>
        <v>272.70844824290612</v>
      </c>
      <c r="AM24">
        <f>[14]Sheet1!D23</f>
        <v>762.12896083095177</v>
      </c>
    </row>
    <row r="25" spans="1:39" x14ac:dyDescent="0.3">
      <c r="A25">
        <f>[9]Sheet1!A24</f>
        <v>22</v>
      </c>
      <c r="B25">
        <f>[9]Sheet1!B24</f>
        <v>22</v>
      </c>
      <c r="C25">
        <f>[9]Sheet1!C24</f>
        <v>215.59093320557469</v>
      </c>
      <c r="D25">
        <f>[9]Sheet1!D24</f>
        <v>673.40208374178496</v>
      </c>
      <c r="H25">
        <f>[10]Sheet1!A24</f>
        <v>22</v>
      </c>
      <c r="I25">
        <f>[10]Sheet1!B24</f>
        <v>22</v>
      </c>
      <c r="J25">
        <f>[10]Sheet1!C24</f>
        <v>215.59093320557469</v>
      </c>
      <c r="K25">
        <f>[10]Sheet1!D24</f>
        <v>673.40208374178496</v>
      </c>
      <c r="O25">
        <f>[11]Sheet1!A24</f>
        <v>22</v>
      </c>
      <c r="P25">
        <f>[11]Sheet1!B24</f>
        <v>22</v>
      </c>
      <c r="Q25">
        <f>[11]Sheet1!C24</f>
        <v>215.59093320557469</v>
      </c>
      <c r="R25">
        <f>[11]Sheet1!D24</f>
        <v>673.40208374178496</v>
      </c>
      <c r="V25">
        <f>[12]Sheet1!A24</f>
        <v>22</v>
      </c>
      <c r="W25">
        <f>[12]Sheet1!B24</f>
        <v>22</v>
      </c>
      <c r="X25">
        <f>[12]Sheet1!C24</f>
        <v>215.59093320557469</v>
      </c>
      <c r="Y25">
        <f>[12]Sheet1!D24</f>
        <v>673.40208374178496</v>
      </c>
      <c r="AC25">
        <f>[13]Sheet1!A24</f>
        <v>22</v>
      </c>
      <c r="AD25">
        <f>[13]Sheet1!B24</f>
        <v>22</v>
      </c>
      <c r="AE25">
        <f>[13]Sheet1!C24</f>
        <v>215.59093320557469</v>
      </c>
      <c r="AF25">
        <f>[13]Sheet1!D24</f>
        <v>673.40208374178496</v>
      </c>
      <c r="AJ25">
        <f>[14]Sheet1!A24</f>
        <v>22</v>
      </c>
      <c r="AK25">
        <f>[14]Sheet1!B24</f>
        <v>22</v>
      </c>
      <c r="AL25">
        <f>[14]Sheet1!C24</f>
        <v>215.59093320557469</v>
      </c>
      <c r="AM25">
        <f>[14]Sheet1!D24</f>
        <v>673.40208374178496</v>
      </c>
    </row>
    <row r="26" spans="1:39" x14ac:dyDescent="0.3">
      <c r="A26">
        <f>[9]Sheet1!A25</f>
        <v>23</v>
      </c>
      <c r="B26">
        <f>[9]Sheet1!B25</f>
        <v>23</v>
      </c>
      <c r="C26">
        <f>[9]Sheet1!C25</f>
        <v>126.754469840616</v>
      </c>
      <c r="D26">
        <f>[9]Sheet1!D25</f>
        <v>501.71572048156122</v>
      </c>
      <c r="H26">
        <f>[10]Sheet1!A25</f>
        <v>23</v>
      </c>
      <c r="I26">
        <f>[10]Sheet1!B25</f>
        <v>23</v>
      </c>
      <c r="J26">
        <f>[10]Sheet1!C25</f>
        <v>126.754469840616</v>
      </c>
      <c r="K26">
        <f>[10]Sheet1!D25</f>
        <v>501.71572048156122</v>
      </c>
      <c r="O26">
        <f>[11]Sheet1!A25</f>
        <v>23</v>
      </c>
      <c r="P26">
        <f>[11]Sheet1!B25</f>
        <v>23</v>
      </c>
      <c r="Q26">
        <f>[11]Sheet1!C25</f>
        <v>126.754469840616</v>
      </c>
      <c r="R26">
        <f>[11]Sheet1!D25</f>
        <v>501.71572048156122</v>
      </c>
      <c r="V26">
        <f>[12]Sheet1!A25</f>
        <v>23</v>
      </c>
      <c r="W26">
        <f>[12]Sheet1!B25</f>
        <v>23</v>
      </c>
      <c r="X26">
        <f>[12]Sheet1!C25</f>
        <v>126.754469840616</v>
      </c>
      <c r="Y26">
        <f>[12]Sheet1!D25</f>
        <v>501.71572048156122</v>
      </c>
      <c r="AC26">
        <f>[13]Sheet1!A25</f>
        <v>23</v>
      </c>
      <c r="AD26">
        <f>[13]Sheet1!B25</f>
        <v>23</v>
      </c>
      <c r="AE26">
        <f>[13]Sheet1!C25</f>
        <v>126.754469840616</v>
      </c>
      <c r="AF26">
        <f>[13]Sheet1!D25</f>
        <v>501.71572048156122</v>
      </c>
      <c r="AJ26">
        <f>[14]Sheet1!A25</f>
        <v>23</v>
      </c>
      <c r="AK26">
        <f>[14]Sheet1!B25</f>
        <v>23</v>
      </c>
      <c r="AL26">
        <f>[14]Sheet1!C25</f>
        <v>126.754469840616</v>
      </c>
      <c r="AM26">
        <f>[14]Sheet1!D25</f>
        <v>501.71572048156122</v>
      </c>
    </row>
  </sheetData>
  <mergeCells count="6">
    <mergeCell ref="A1:D1"/>
    <mergeCell ref="AJ1:AM1"/>
    <mergeCell ref="AC1:AF1"/>
    <mergeCell ref="V1:Y1"/>
    <mergeCell ref="O1:R1"/>
    <mergeCell ref="H1:K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DASHBOARD</vt:lpstr>
      <vt:lpstr>system</vt:lpstr>
      <vt:lpstr>textos</vt:lpstr>
      <vt:lpstr>imagens</vt:lpstr>
      <vt:lpstr>Fv</vt:lpstr>
      <vt:lpstr>dynamics</vt:lpstr>
      <vt:lpstr>system_fv</vt:lpstr>
      <vt:lpstr>13_bus</vt:lpstr>
      <vt:lpstr>34_bus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Leonardo Jaime Machado Simoes</dc:creator>
  <cp:lastModifiedBy>Leonardo Jaime Machado Simões</cp:lastModifiedBy>
  <dcterms:created xsi:type="dcterms:W3CDTF">2022-09-09T18:13:58Z</dcterms:created>
  <dcterms:modified xsi:type="dcterms:W3CDTF">2022-10-14T21:17:49Z</dcterms:modified>
</cp:coreProperties>
</file>